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gif" ContentType="image/gi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liana Escobar\Desktop\ITM2021\Indicadores\"/>
    </mc:Choice>
  </mc:AlternateContent>
  <bookViews>
    <workbookView xWindow="0" yWindow="0" windowWidth="20490" windowHeight="7650"/>
  </bookViews>
  <sheets>
    <sheet name="Ficha 1 SEMESTRAL" sheetId="18" r:id="rId1"/>
    <sheet name="Ficha 2 SEMESTRAL" sheetId="11" r:id="rId2"/>
    <sheet name="Ficha 3 SEMESTRAL" sheetId="21" r:id="rId3"/>
    <sheet name="Ficha 4" sheetId="20" state="hidden" r:id="rId4"/>
    <sheet name="Listas" sheetId="6" state="hidden" r:id="rId5"/>
  </sheets>
  <externalReferences>
    <externalReference r:id="rId6"/>
    <externalReference r:id="rId7"/>
    <externalReference r:id="rId8"/>
  </externalReferences>
  <definedNames>
    <definedName name="_xlnm.Print_Area" localSheetId="0">'Ficha 1 SEMESTRAL'!$B$1:$K$104</definedName>
    <definedName name="_xlnm.Print_Area" localSheetId="1">'Ficha 2 SEMESTRAL'!$B$1:$K$122</definedName>
    <definedName name="_xlnm.Print_Area" localSheetId="2">'Ficha 3 SEMESTRAL'!$B$1:$K$90</definedName>
    <definedName name="_xlnm.Print_Area" localSheetId="3">'Ficha 4'!$A$1:$K$105</definedName>
    <definedName name="Procedimiento_seguimiento_al_desarrollo_curricular" localSheetId="0">#REF!</definedName>
    <definedName name="Procedimiento_seguimiento_al_desarrollo_curricular">#REF!</definedName>
    <definedName name="_xlnm.Print_Titles" localSheetId="0">'Ficha 1 SEMESTRAL'!$1:$11</definedName>
    <definedName name="_xlnm.Print_Titles" localSheetId="1">'Ficha 2 SEMESTRAL'!$1:$11</definedName>
  </definedNames>
  <calcPr calcId="162913"/>
</workbook>
</file>

<file path=xl/calcChain.xml><?xml version="1.0" encoding="utf-8"?>
<calcChain xmlns="http://schemas.openxmlformats.org/spreadsheetml/2006/main">
  <c r="F33" i="11" l="1"/>
  <c r="F32" i="11"/>
  <c r="I32" i="11" s="1"/>
  <c r="I33" i="18" l="1"/>
  <c r="G59" i="18" l="1"/>
  <c r="I58" i="18" s="1"/>
  <c r="I32" i="18"/>
  <c r="D98" i="18" s="1"/>
  <c r="I53" i="18" l="1"/>
  <c r="I52" i="18"/>
  <c r="I55" i="18"/>
  <c r="I54" i="18"/>
  <c r="I56" i="18"/>
  <c r="I57" i="18"/>
  <c r="F31" i="21"/>
  <c r="C31" i="21"/>
  <c r="I71" i="21" l="1"/>
  <c r="F71" i="21"/>
  <c r="I58" i="21"/>
  <c r="F58" i="21"/>
  <c r="E101" i="11" l="1"/>
  <c r="J84" i="11" s="1"/>
  <c r="D101" i="11" l="1"/>
  <c r="J83" i="11" s="1"/>
  <c r="F31" i="11"/>
  <c r="I31" i="11" s="1"/>
  <c r="I31" i="18" l="1"/>
  <c r="K77" i="11" l="1"/>
  <c r="K84" i="11" s="1"/>
  <c r="H84" i="11" s="1"/>
  <c r="I33" i="11"/>
  <c r="D116" i="11" s="1"/>
  <c r="I30" i="18" l="1"/>
  <c r="F30" i="11"/>
  <c r="I30" i="11" s="1"/>
  <c r="I31" i="21"/>
  <c r="D84" i="21" s="1"/>
  <c r="I30" i="21"/>
  <c r="I29" i="21" l="1"/>
  <c r="I28" i="21"/>
  <c r="I27" i="21"/>
  <c r="I26" i="21"/>
  <c r="I25" i="21"/>
  <c r="I24" i="21"/>
  <c r="I23" i="21"/>
  <c r="I22" i="21"/>
  <c r="D99" i="20" l="1"/>
  <c r="I85" i="20"/>
  <c r="H85" i="20"/>
  <c r="G85" i="20"/>
  <c r="F85" i="20"/>
  <c r="E85" i="20"/>
  <c r="H29" i="20"/>
  <c r="H28" i="20"/>
  <c r="H27" i="20"/>
  <c r="I27" i="20" s="1"/>
  <c r="I26" i="20"/>
  <c r="H24" i="20"/>
  <c r="E24" i="20"/>
  <c r="I24" i="20" s="1"/>
  <c r="H23" i="20"/>
  <c r="E23" i="20"/>
  <c r="I23" i="20" s="1"/>
  <c r="H22" i="20"/>
  <c r="E22" i="20"/>
  <c r="I22" i="20" s="1"/>
  <c r="I29" i="18" l="1"/>
  <c r="F29" i="11" l="1"/>
  <c r="I29" i="11" s="1"/>
  <c r="J77" i="11"/>
  <c r="K83" i="11" s="1"/>
  <c r="H83" i="11" s="1"/>
  <c r="F28" i="11" l="1"/>
  <c r="I28" i="11" s="1"/>
  <c r="I28" i="18" l="1"/>
  <c r="I27" i="18" l="1"/>
  <c r="I26" i="18"/>
  <c r="I25" i="18"/>
  <c r="I24" i="18"/>
  <c r="I23" i="18"/>
  <c r="I22" i="18"/>
  <c r="I27" i="11" l="1"/>
  <c r="M41" i="11" l="1"/>
  <c r="I25" i="11" l="1"/>
  <c r="I23" i="11"/>
  <c r="I24" i="11"/>
  <c r="I22" i="11"/>
  <c r="F26" i="11" l="1"/>
  <c r="M42" i="11" l="1"/>
  <c r="L37" i="11"/>
  <c r="I26" i="11"/>
  <c r="L33" i="11" s="1"/>
  <c r="H15" i="11" l="1"/>
</calcChain>
</file>

<file path=xl/sharedStrings.xml><?xml version="1.0" encoding="utf-8"?>
<sst xmlns="http://schemas.openxmlformats.org/spreadsheetml/2006/main" count="600" uniqueCount="296">
  <si>
    <t>Código</t>
  </si>
  <si>
    <t>FPI 004</t>
  </si>
  <si>
    <t>Versión</t>
  </si>
  <si>
    <t>Fecha</t>
  </si>
  <si>
    <t>1. Nombre del Indicador</t>
  </si>
  <si>
    <t>2. Nombre el Proceso</t>
  </si>
  <si>
    <t>3. Objetivo del indicador</t>
  </si>
  <si>
    <t>B. Parámetros para la medición del indicador</t>
  </si>
  <si>
    <t>7. Línea base</t>
  </si>
  <si>
    <t>Unidad de medida línea base</t>
  </si>
  <si>
    <t>Dato línea base</t>
  </si>
  <si>
    <t>Fecha de corte línea base</t>
  </si>
  <si>
    <t xml:space="preserve">8. Meta </t>
  </si>
  <si>
    <t>C. Medición y análisis del indicador</t>
  </si>
  <si>
    <t>9. Resultados de la medición actual e histórica</t>
  </si>
  <si>
    <t>10. Representación gráfica de los resultados de la medición del indicador</t>
  </si>
  <si>
    <t xml:space="preserve">11. Análisis de los resultados de la medición </t>
  </si>
  <si>
    <t>13. Fuente de la información</t>
  </si>
  <si>
    <t xml:space="preserve">15. Rango de Gestión </t>
  </si>
  <si>
    <t>Bueno</t>
  </si>
  <si>
    <t xml:space="preserve">≥ 90% </t>
  </si>
  <si>
    <t>&lt; 70%</t>
  </si>
  <si>
    <t>16. Acciones derivadas del resultado del indicador</t>
  </si>
  <si>
    <t>Acciones correctivas</t>
  </si>
  <si>
    <t>&lt; 80% &amp; ≥ 70%</t>
  </si>
  <si>
    <t>12. Fecha de la última medición (d/m/a)</t>
  </si>
  <si>
    <t xml:space="preserve">14. Porcentaje de cumplimiento de la meta </t>
  </si>
  <si>
    <t xml:space="preserve">FICHA TÉCNICA DE LOS INDICADORES </t>
  </si>
  <si>
    <t>A. Identificación del indicador</t>
  </si>
  <si>
    <r>
      <t xml:space="preserve">&lt; 90% </t>
    </r>
    <r>
      <rPr>
        <strike/>
        <sz val="12"/>
        <color theme="3"/>
        <rFont val="Times New Roman"/>
        <family val="1"/>
      </rPr>
      <t>&amp;</t>
    </r>
    <r>
      <rPr>
        <sz val="12"/>
        <color theme="3"/>
        <rFont val="Times New Roman"/>
        <family val="1"/>
      </rPr>
      <t xml:space="preserve">  ≥ 70%</t>
    </r>
  </si>
  <si>
    <t>D. Seguimiento y evaluación del indicador</t>
  </si>
  <si>
    <t>Seguimiento del indicador</t>
  </si>
  <si>
    <t>Evaluación del indicador</t>
  </si>
  <si>
    <t>Unidad de medida de la meta</t>
  </si>
  <si>
    <t>Identificación de la acción preventiva emprendida</t>
  </si>
  <si>
    <t>Identificación de la acción correctiva emprendida</t>
  </si>
  <si>
    <t>17. Identificación de las acciones emprendidas derivadas del resultado del indicador</t>
  </si>
  <si>
    <t>Anual</t>
  </si>
  <si>
    <t>Eficiencia</t>
  </si>
  <si>
    <t>Semestral</t>
  </si>
  <si>
    <t xml:space="preserve">Administración de Bienes y Plataforma Tecnológica </t>
  </si>
  <si>
    <t xml:space="preserve">Eficacia </t>
  </si>
  <si>
    <t>Efectividad o impacto</t>
  </si>
  <si>
    <t>02</t>
  </si>
  <si>
    <t xml:space="preserve">Dato meta </t>
  </si>
  <si>
    <t>4.  Tipo de Indicador</t>
  </si>
  <si>
    <t>5.  Forma de Cálculo</t>
  </si>
  <si>
    <t>6. Frecuencia de la medición</t>
  </si>
  <si>
    <t>Aceptable</t>
  </si>
  <si>
    <t>Deficiente</t>
  </si>
  <si>
    <t>Acciones preventivas</t>
  </si>
  <si>
    <t xml:space="preserve">Bienestar Institucional </t>
  </si>
  <si>
    <t xml:space="preserve">Gestión de Laboratorios </t>
  </si>
  <si>
    <t xml:space="preserve">Gestión Financiera </t>
  </si>
  <si>
    <t xml:space="preserve">Adquisición de Bienes, Obras y Servicios </t>
  </si>
  <si>
    <t>Resultado de la medición del indicador</t>
  </si>
  <si>
    <t>Eficacia</t>
  </si>
  <si>
    <t>Porcentaje</t>
  </si>
  <si>
    <t>Semestre</t>
  </si>
  <si>
    <t>2016-1</t>
  </si>
  <si>
    <t>Oficina de Egresados y Observatorio Laboral para la Educación Superior</t>
  </si>
  <si>
    <t>2016-2</t>
  </si>
  <si>
    <t>No aplica</t>
  </si>
  <si>
    <t>2017-1</t>
  </si>
  <si>
    <t xml:space="preserve">Graduados vinculados al mundo del trabajo </t>
  </si>
  <si>
    <t>Validar la pertinencia de los programas de educación superior en el mundo del trabajo</t>
  </si>
  <si>
    <t>Efectividad o Impacto</t>
  </si>
  <si>
    <t>(Número de graduados vinculados al mundo del trabajo / Número de graduados contactados) x 100</t>
  </si>
  <si>
    <t>Número de graduados vinculados al mundo del trabajo</t>
  </si>
  <si>
    <t>Número de graduados contactados</t>
  </si>
  <si>
    <t>Número de estudiantes por docente de tiempo completo</t>
  </si>
  <si>
    <t>Determinar la cantidad de docentes de tiempo completo con respecto al número de estudiantes</t>
  </si>
  <si>
    <t>Número</t>
  </si>
  <si>
    <t>Número de estudiantes matriculados en programas de educación superior</t>
  </si>
  <si>
    <t>Sistema de Información Académica PAE</t>
  </si>
  <si>
    <t xml:space="preserve"> Número de docentes de tiempo completo</t>
  </si>
  <si>
    <t>Número de estudiantes matriculados en programas de educación superior / Número de docentes de tiempo completo -DTC</t>
  </si>
  <si>
    <t>Estudiantes con riesgo de deserción, retenidos mediante las estrategias para la permanencia</t>
  </si>
  <si>
    <t>Semestre 2 de 2016</t>
  </si>
  <si>
    <t>2017-2</t>
  </si>
  <si>
    <t>Diciembre 31 de 2017</t>
  </si>
  <si>
    <t>Situación laboral</t>
  </si>
  <si>
    <t xml:space="preserve">Egresados </t>
  </si>
  <si>
    <t>Nivel de empleabilidad</t>
  </si>
  <si>
    <t>Empleado en otra área de formación</t>
  </si>
  <si>
    <t>Empleado en su área de formación</t>
  </si>
  <si>
    <t>Empresario o trabajador independiente en otra área de formación</t>
  </si>
  <si>
    <t>Empresario o trabajador independiente en su área de formación</t>
  </si>
  <si>
    <t>Total general</t>
  </si>
  <si>
    <t>Con la información que suministra el indicador y la Caracterización de la Trayectoria Laboral de los Egresados por Facultad y Programa, el funcionario responsable de egresados utiliza los mecanismos de socialización a través de correo electrónico a los Decanos, Jefes de Oficina Departamento Académico y Jefes de Programa las observaciones y los resultados y del Comité de la Dirección Extensión Académica, derivándose de estos planes de trabajo y acciones que son fuente de retroalimentación desde las dimensiones pedagógica y didáctica de la gestión curricular.</t>
  </si>
  <si>
    <t>Evaluar el impacto en cuanto a la retención estudiantil, a los estudiantes a los cuales se les hace un debido proceso de seguimiento académico a lo largo del proceso a través de SIGA</t>
  </si>
  <si>
    <t>Número de estudiantes intervenidos</t>
  </si>
  <si>
    <t>Número de estudiantes intervenidos que se matricularon el semestre siguiente</t>
  </si>
  <si>
    <t>Gestión Curricular</t>
  </si>
  <si>
    <t>Extensión y Proyección Social</t>
  </si>
  <si>
    <t>2018-1</t>
  </si>
  <si>
    <t>Junio 30 de 2018</t>
  </si>
  <si>
    <t>Artes y Humanidades</t>
  </si>
  <si>
    <t>Programas de educación superior, aprobados por el Consejo Directivo del ITM</t>
  </si>
  <si>
    <t>Garantizar que existan los diseños de los programas nuevos necesarios para contar con los registros calificados que amplíen la oferta académica en atención a los requerimientos sociales y productivos</t>
  </si>
  <si>
    <t>(Número de programas académicos nuevos que obtienen aprobación del Consejo Directivo ITM / Total de programas académicos diseñados) x 100</t>
  </si>
  <si>
    <t>Programas pregrado con aprobación Consejo Directivo</t>
  </si>
  <si>
    <t>Programas posgrado con aprobación Consejo Directivo</t>
  </si>
  <si>
    <t>Total programas académicos con aprobación del Consejo Directivo ITM</t>
  </si>
  <si>
    <t>Programas de pregrado diseñados</t>
  </si>
  <si>
    <t>Programas de posgrado diseñados</t>
  </si>
  <si>
    <t>Total de programas académicos diseñados</t>
  </si>
  <si>
    <t>2017-2*</t>
  </si>
  <si>
    <t xml:space="preserve">Programas académicos </t>
  </si>
  <si>
    <t xml:space="preserve">Facultad </t>
  </si>
  <si>
    <t>Acto de Aprobación Consejo Directivo</t>
  </si>
  <si>
    <t>Duración del programas (Semestres)</t>
  </si>
  <si>
    <t>Otorgamiento registro calificado</t>
  </si>
  <si>
    <t>Resolución MEN</t>
  </si>
  <si>
    <t>Vigencia (Años)</t>
  </si>
  <si>
    <t>Contaduría Pública</t>
  </si>
  <si>
    <t>Ciencias Económicas y Administrativas</t>
  </si>
  <si>
    <t>Acuerdo número 38 de noviembre 20 de 2015 y fue radicado el día 11 de marzo del 2016</t>
  </si>
  <si>
    <t>18427 de 20 de septiembre de 2016</t>
  </si>
  <si>
    <t>Ingeniería de la Calidad</t>
  </si>
  <si>
    <t>Acuerdo número 25 de octubre 26 de 2016 y fue radicado el día 4 de noviembre del 2016</t>
  </si>
  <si>
    <t>04650 del 15 de marzo de 2017</t>
  </si>
  <si>
    <t>Cine</t>
  </si>
  <si>
    <t>Acuerdo 24 del 26 de octubre del 2016, radicado el día 14 de marzo de 2017</t>
  </si>
  <si>
    <t xml:space="preserve">11418 del 8 junio 2017 </t>
  </si>
  <si>
    <t>Maestría en Metrología</t>
  </si>
  <si>
    <t>Ciencias Exactas y Aplicadas</t>
  </si>
  <si>
    <t>Acuerdo 18 del 26 de abril de 2017, radicado el día 29 de junio de 2017</t>
  </si>
  <si>
    <t>20512 del 4 de octubre de 2017</t>
  </si>
  <si>
    <t>Doctorado en Ingenierías</t>
  </si>
  <si>
    <t>Ingeniería</t>
  </si>
  <si>
    <t>Acuerdo 19 del 26 de abril del 2017, radicado el día 15 de junio de 2017</t>
  </si>
  <si>
    <t>Maestría en Gestión de Organizaciones</t>
  </si>
  <si>
    <t>Acuerdo 17 del 29 de marzo del 2017, radicado el día 29 de junio de 2017</t>
  </si>
  <si>
    <t>26735 del 29 de noviembre de 2017</t>
  </si>
  <si>
    <t>Tecnología en Análisis de Costos y Presupuestos - Modalidad Virtual</t>
  </si>
  <si>
    <t>Consejo Directivo / Vicerrectoría de Docencia</t>
  </si>
  <si>
    <t>07108 del 30 de abril de 2018</t>
  </si>
  <si>
    <t>Acuerdo 25 del 31 de mayo del 2017</t>
  </si>
  <si>
    <t>Especialización en Gestión de Sistemas Energéticos Industriales</t>
  </si>
  <si>
    <t xml:space="preserve">Tecnología en Desarrollo de Aplicaciones para Dispositivos Móviles - Modalidad Virtual </t>
  </si>
  <si>
    <t xml:space="preserve">Maestría en Ciencia, Tecnología, Sociedad e Innovación CTSi - Modalidad Virtual </t>
  </si>
  <si>
    <t xml:space="preserve">Ciencias Ambientales </t>
  </si>
  <si>
    <t xml:space="preserve">Tecnología en Gestión Administrativa - Modalidad Virtual </t>
  </si>
  <si>
    <t>Acta 10 del 6 de junio de 2018 (Consejo Académico)
Acuerdo 18 del 4 de juliode 2018 (Consejo Directivo)</t>
  </si>
  <si>
    <t>Acta 10 del 6 de junio de 2018 (Consejo Académico)
Acuerdo 15 del 4 de juliode 2018 (Consejo Directivo)</t>
  </si>
  <si>
    <t>Acta 7 del 2 de mayo de 2018 (Consejo Académico)
Acuerdo 14 del 4 de julio de 2018 (Consejo Directivo)</t>
  </si>
  <si>
    <t>Acta 09 del 22 de mayo de 2018 (Consejo Académico)
Acuerdo 19 del 4 de julio de 2018 (Consejo Directivo)</t>
  </si>
  <si>
    <t>Acta 10 del 6 de junio de 2018 (Consejo Académico)
Acuerdo 16 del 4 de julio de 2018 (Consejo Directivo)</t>
  </si>
  <si>
    <t>Acta 10 del 6 de junio de 2018 (Consejo Académico)
Acuerdo 17 del 4 de julio de 2018 (Consejo Directivo)</t>
  </si>
  <si>
    <t>Estudiantes Matriculados en el Período Académico 2018-1</t>
  </si>
  <si>
    <t>Estudiantes Matriculados en el Período Académico 2018-2</t>
  </si>
  <si>
    <t>Desempleado</t>
  </si>
  <si>
    <t>Económicamente Inactivo (No está buscando empleo y/o estudiante de tiempo completo)</t>
  </si>
  <si>
    <t xml:space="preserve">Gestión Estratégica </t>
  </si>
  <si>
    <t xml:space="preserve">Gestión de la Internacionalización </t>
  </si>
  <si>
    <t xml:space="preserve">Gestión Curricular </t>
  </si>
  <si>
    <t xml:space="preserve">Gestión de Ciencia Tecnología e Innovación </t>
  </si>
  <si>
    <t xml:space="preserve">Gestión de Cultura Científica y Tecnológica </t>
  </si>
  <si>
    <t xml:space="preserve">Gestión del Talento Humano </t>
  </si>
  <si>
    <t xml:space="preserve">Administración Intregral de la Gestión </t>
  </si>
  <si>
    <t>Septiembre 30 de 2018</t>
  </si>
  <si>
    <t>Diciembre 31 de 2018</t>
  </si>
  <si>
    <t>2018-2</t>
  </si>
  <si>
    <t>013913 del 15 de agosto de 2018</t>
  </si>
  <si>
    <t>013912 del 15 de agosto de 2018</t>
  </si>
  <si>
    <t>Programa Académico</t>
  </si>
  <si>
    <t>ADMINISTRACIÓN TECNOLÓGICA</t>
  </si>
  <si>
    <t>ANÁLISIS DE COSTOS Y PRESUPUESTOS</t>
  </si>
  <si>
    <t>ARTES DE LA GRABACIÓN Y PRODUCCIÓN MUSICAL</t>
  </si>
  <si>
    <t>ARTES VISUALES</t>
  </si>
  <si>
    <t>AUTOMATIZACIÓN ELECTRÓNICA</t>
  </si>
  <si>
    <t>CALIDAD</t>
  </si>
  <si>
    <t>CINE</t>
  </si>
  <si>
    <t>CONSTRUCCIÓN DE ACABADOS ARQUITECTÓNICOS</t>
  </si>
  <si>
    <t>CONTADURÍA PÚBLICA</t>
  </si>
  <si>
    <t>DISEÑO INDUSTRIAL</t>
  </si>
  <si>
    <t>ELECTROMECÁNICA</t>
  </si>
  <si>
    <t>ELECTRÓNICA</t>
  </si>
  <si>
    <t>FÍSICA</t>
  </si>
  <si>
    <t>GESTIÓN ADMINISTRATIVA</t>
  </si>
  <si>
    <t>INFORMÁTICA MUSICAL</t>
  </si>
  <si>
    <t>INGENIERÍA BIOMÉDICA</t>
  </si>
  <si>
    <t>INGENIERÍA DE LA CALIDAD</t>
  </si>
  <si>
    <t>INGENIERÍA DE PRODUCCIÓN</t>
  </si>
  <si>
    <t>INGENIERÍA DE SISTEMAS</t>
  </si>
  <si>
    <t>INGENIERÍA DE TELECOMUNICACIONES</t>
  </si>
  <si>
    <t>INGENIERÍA ELECTROMECÁNICA</t>
  </si>
  <si>
    <t>INGENIERÍA ELECTRÓNICA</t>
  </si>
  <si>
    <t>INGENIERÍA EN DISEÑO INDUSTRIAL</t>
  </si>
  <si>
    <t>INGENIERÍA FINANCIERA Y DE NEGOCIOS</t>
  </si>
  <si>
    <t>INGENIERÍA MECATRÓNICA</t>
  </si>
  <si>
    <t>MANTENIMIENTO DE EQUIPO BIOMÉDICO</t>
  </si>
  <si>
    <t>PRODUCCIÓN</t>
  </si>
  <si>
    <t>QUÍMICA INDUSTRIAL</t>
  </si>
  <si>
    <t>SISTEMAS DE INFORMACIÓN</t>
  </si>
  <si>
    <t>SISTEMAS ELECTROMECÁNICOS</t>
  </si>
  <si>
    <t>TELECOMUNICACIONES</t>
  </si>
  <si>
    <t>Total</t>
  </si>
  <si>
    <t>Estudiantes Matriculados PREGRADO</t>
  </si>
  <si>
    <t>ESPECIALIZACIÓN EN FINANZAS</t>
  </si>
  <si>
    <t>ESPECIALIZACIÓN EN FORMULACIÓN Y EVALUACIÓN DE PROYECTOS</t>
  </si>
  <si>
    <t>MAESTRÍA EN ARTES DIGITALES</t>
  </si>
  <si>
    <t>MAESTRÍA EN AUTOMATIZACIÓN Y CONTROL INDUSTRIAL</t>
  </si>
  <si>
    <t>MAESTRÍA EN CIENCIAS: INNOVACIÓN EN EDUCACIÓN</t>
  </si>
  <si>
    <t>MAESTRÍA EN DESARROLLO SOSTENIBLE</t>
  </si>
  <si>
    <t>MAESTRÍA EN GESTIÓN DE LA INNOVACIÓN TECNOLÓGICA COOPERACIÓN Y DESARROLLO REGIONAL</t>
  </si>
  <si>
    <t>MAESTRÍA EN GESTIÓN ENERGÉTICA INDUSTRIAL</t>
  </si>
  <si>
    <t>MAESTRÍA EN INGENIERÍA BIOMÉDICA</t>
  </si>
  <si>
    <t>MAESTRÍA EN SEGURIDAD INFORMÁTICA</t>
  </si>
  <si>
    <t>MAESTRÍA EN GESTIÓN ORGANIZACIONES</t>
  </si>
  <si>
    <t>MAESTRÍA EN METROLOGÍA</t>
  </si>
  <si>
    <t>Estudiantes Matriculados POSGRADO</t>
  </si>
  <si>
    <t>Total Estudiantes</t>
  </si>
  <si>
    <t>Pregrado</t>
  </si>
  <si>
    <t>Posgrado</t>
  </si>
  <si>
    <t>Semestre 1 de 2016</t>
  </si>
  <si>
    <t>2019-1</t>
  </si>
  <si>
    <t>3561 del 4 abril de 2019</t>
  </si>
  <si>
    <t>456 del 23 de enero de 2019</t>
  </si>
  <si>
    <t>733 del 25 de enero de 2019</t>
  </si>
  <si>
    <t>2019-1**</t>
  </si>
  <si>
    <t>El resultado del indicador para el semestre 2018-2 fue del 100%, dado que los programas diseñados en el 2018-1 fueron aprobados por el Consejo Directivo y radicados ante el Ministerio de Educación Nacional, lo anterior permitió garantizar que existan los diseños de los programas nuevos necesarios para contar con los registros calificados que amplíen la oferta académica en atención a los requerimientos sociales y productivos.</t>
  </si>
  <si>
    <t>Estudiantes Matriculados en el Período Académico 2019-1</t>
  </si>
  <si>
    <t>Estudiantes Matriculados en el Período Académico 2017-2</t>
  </si>
  <si>
    <t>TOTAL ESTUDIANTES</t>
  </si>
  <si>
    <t>CIENCIAS AMBIENTALES</t>
  </si>
  <si>
    <t>DESARROLLO DE SOFTWARE</t>
  </si>
  <si>
    <t>DOCTORADO EN INGENIERÍA</t>
  </si>
  <si>
    <t>GESTIÓN DE REDES DE TELECOMUNICACIONES</t>
  </si>
  <si>
    <t>SISTEMAS DE PRODUCCIÓN</t>
  </si>
  <si>
    <t>2019-2</t>
  </si>
  <si>
    <t>Sin información</t>
  </si>
  <si>
    <t>2020-1</t>
  </si>
  <si>
    <t>ESPECIALIZACIÓN EN GESTIÓN DE SISTEMAS ENERGÉTICOS INDUSTRIALES</t>
  </si>
  <si>
    <t>GESTIÓN ADMINISTRATIVA - VIRTUAL</t>
  </si>
  <si>
    <t xml:space="preserve">INGENIERÍA FINANCIERA </t>
  </si>
  <si>
    <t>CONTROL DE LA CALIDAD</t>
  </si>
  <si>
    <t>ANÁLISIS DE COSTOS Y PRESUPUESTOS VIRTUAL</t>
  </si>
  <si>
    <t>Retención población de riesgo ITM</t>
  </si>
  <si>
    <t>Periodo</t>
  </si>
  <si>
    <t>Nuevos</t>
  </si>
  <si>
    <t>Bajo Rendimiento y Repitentes</t>
  </si>
  <si>
    <t>Matriculados</t>
  </si>
  <si>
    <t>Retenidos</t>
  </si>
  <si>
    <t>%</t>
  </si>
  <si>
    <t>Retención población de riesgo - SIGA</t>
  </si>
  <si>
    <t>Atendidos</t>
  </si>
  <si>
    <t>IBC y tasa de cotización</t>
  </si>
  <si>
    <t>PROGRAMAS TECNOLOGICOS</t>
  </si>
  <si>
    <t>PROGRAMAS INGENIERILES Y PROFESIONALES</t>
  </si>
  <si>
    <t>PROGRAMAS POSGRADUALES</t>
  </si>
  <si>
    <t>2019-2**</t>
  </si>
  <si>
    <t>* Para el semestre 2017-2, el indicador no tiene elementos para medirse y será evaluado en el 2018-1
** Para el semestre 2019-1 y 2019-2 el indicador no tiene elementos para medirse y será evaluado en el 2020-1</t>
  </si>
  <si>
    <r>
      <t>En el contexto del Plan de Desarrollo 2016-2019 "</t>
    </r>
    <r>
      <rPr>
        <i/>
        <sz val="12"/>
        <color theme="3"/>
        <rFont val="Times New Roman"/>
        <family val="1"/>
      </rPr>
      <t>ITM: Modelo de Calidad, para una Ciudad Innovadora y Competitiva</t>
    </r>
    <r>
      <rPr>
        <sz val="12"/>
        <color theme="3"/>
        <rFont val="Times New Roman"/>
        <family val="1"/>
      </rPr>
      <t xml:space="preserve">", específicamente en el eje temático 1, que tiene como propósito la formación con calidad para la transformación social, se contempla un proyecto de inversión orientado a la ampliación de la oferta académica. En este sentido la Institución se ha puesto en el reto de obtener durante el cuatrienio el registro calificado para 13 programas académicos y es desde esa perspectiva que la Vicerrectoría de Docencia orientó desde el año 2016 sus acciones para el cumplimiento de esta meta. 
A continuación, se presentan los resultados obtenidos a partir de lo contenido en la planeación estratégica de la Institución, identificando los programas académicos que se han diseñado, la Facultad a la que pertenece, acto de aprobación del Consejo Directivo, la duración en semestres y la Resolución del Ministerio de Educación Nacional con la vigencia en años: </t>
    </r>
  </si>
  <si>
    <t>014555 del 13 de diciembre de 2019</t>
  </si>
  <si>
    <t xml:space="preserve">Tecnología en Diseño y Programación de Soluciones de Software como Servicio - Modalidad Virtual </t>
  </si>
  <si>
    <t>010434 del 2 de octubre de 2019</t>
  </si>
  <si>
    <t xml:space="preserve">Durante el semestre 2018-1 se realizaron los Documentos Maestros de 6 programas académicos, sin embargo, fueron aprobados por el Consejo Académico en el mes de junio de 2018 y por parte del Consejo Directivo fueron aprobados el 4 de julio en la sesión del primer miércoles del mes, es por esta razón el resultado que se dio en el indicador para ese semestre.
</t>
  </si>
  <si>
    <t>Los diseños de los programas durante el semestre 2018-1 fueron los siguientes: Especialización en Gestión de Sistemas Energéticos Industriales  (Ingeniería), Tecnología en Desarrollo de Aplicaciones para Dispositivos Móviles - Modalidad Virtual (Ingeniería), Tecnología en Diseño y Programación de Soluciones de Software como Servicio (SamS) - Modalidad Virtual (Ingeniería), Maestría en Ciencia, Tecnología, Sociedad e Innovación CTSi - Modalidad Virtual (Artes y Humanidades), Ciencias Ambientales  (Ciencias Exactas y Aplicadas), Tecnología en Gestión Administrativa - Modalidad Virtual  (Ciencias Económicas y Administrativas).
Estos programas fueron radicados en el Sistema SACES del Ministerio de Educación Superior en la semana del 9 de julio de 2018, luego de la aprobación del Consejo Directivo.</t>
  </si>
  <si>
    <t xml:space="preserve">Durante el año 2016 se recibió resolución de Registro Calificado para el programa académico: 
- Contaduria Publica
Durante el año 2017 se recibieron resoluciones de Registro Calificado para los siguientes programas:
- Ingeniería de la Calidad
- Cine
- Maestría en Metrología
- Maestría en Gestión de Organizaciones
Durante el año 2018 se recibieron resoluciones de Registro Calificado para los siguientes programas:
- Doctorado en Ingeniería
- Maestría en Ciencia, Tecnología, Sociedad e Innovación CTSi - Modalidad Virtual 
- Ciencias Ambientales
Durante el año 2019 se recibieron resoluciones de Registro Calificado para los siguientes programas:
- Tecnología en Análisis de Costos y Presupuestos - Modalidad Virtual
- Especialización en Gestión de Sistemas Energéticos Industriales
- Tecnología en Gestión Administrativa - Modalidad Virtual 
- Tecnología en Desarrollo de Aplicaciones para Dispositivos Móviles - Modalidad Virtual 
- Tecnología en Diseño y Programación de Soluciones de Software como Servicio - Modalidad Virtual </t>
  </si>
  <si>
    <t>Los anteriores programas ampliarán la oferta académica de la Institución, sin embargo, para el semestre 2017-2, el indicador no tuvo elementos para medirse, así como para el semestre 2019-1 y 2019-2 dado que todas las acciones estan enfocadas al cumplimiento del Plan de Acción y Plan de Desarrollo. Este indicador cumplió con lo planeado de tener los 13 programas en el cuatrienio.</t>
  </si>
  <si>
    <t>En los semestres 2017-2 a 2019-2 se han tenido estudiantes matriculados en los siguientes programas académicos aprobados durante el cuatrienio, lo que determina que los programas creados impactan en el numero de estudiantes matriculados, aumentando cada semestre:</t>
  </si>
  <si>
    <t>Estudiantes Matriculados en el Período Académico 2019-2</t>
  </si>
  <si>
    <r>
      <t xml:space="preserve">Las Facultades continuaran realizando Estudios de Factibilidad de nuevos programas con el fin de ampliar la oferta académica y posicionar la Institución, los programas son: 
</t>
    </r>
    <r>
      <rPr>
        <b/>
        <sz val="12"/>
        <color theme="3"/>
        <rFont val="Times New Roman"/>
        <family val="1"/>
      </rPr>
      <t xml:space="preserve">- Ingeniería: </t>
    </r>
    <r>
      <rPr>
        <sz val="12"/>
        <color theme="3"/>
        <rFont val="Times New Roman"/>
        <family val="1"/>
      </rPr>
      <t xml:space="preserve"> 
o Especialización en Ciberseguridad. Estado: Revisión del documento Maestro por parte de la Dirección de Autoevaluación. 
o Especialización en Gestión del Mantenimiento. Estado: Construcción del Documento Maestro.
o Especialización en Ingeniería del Software. Estado: Estudio de Factibilidad ya aprobado por el Consejo de Facultad, en revisión por la Dirección de Autoevaluación. 
</t>
    </r>
    <r>
      <rPr>
        <b/>
        <sz val="12"/>
        <color theme="3"/>
        <rFont val="Times New Roman"/>
        <family val="1"/>
      </rPr>
      <t xml:space="preserve">- Artes y Humanidades: </t>
    </r>
    <r>
      <rPr>
        <sz val="12"/>
        <color theme="3"/>
        <rFont val="Times New Roman"/>
        <family val="1"/>
      </rPr>
      <t xml:space="preserve">
o Interpretación y Traducción de Lengua de Señas Colombiana - Español, Virtual. Estado: A la espera de directrices del Comité Primario Vicerrectoría de Docencia ya que les faltan el 10% de los créditos en plataforma.
</t>
    </r>
    <r>
      <rPr>
        <b/>
        <sz val="12"/>
        <color theme="3"/>
        <rFont val="Times New Roman"/>
        <family val="1"/>
      </rPr>
      <t xml:space="preserve">- Ciencias Exactas y Aplicadas:  </t>
    </r>
    <r>
      <rPr>
        <sz val="12"/>
        <color theme="3"/>
        <rFont val="Times New Roman"/>
        <family val="1"/>
      </rPr>
      <t xml:space="preserve">
o Especialización en Infraestructura Hospitalaria.  Estado:  Estudio de Factibilidad ya aprobado por el Consejo de Facultad, en revisión por la Dirección de Autoevaluación.  
o Maestría en Ciencias Computacionales. Estado: En revisión del Estudio de Factibilidad en primera revisión.
</t>
    </r>
    <r>
      <rPr>
        <b/>
        <sz val="12"/>
        <color theme="3"/>
        <rFont val="Times New Roman"/>
        <family val="1"/>
      </rPr>
      <t>- Ciencias Económicas y Administrativas:</t>
    </r>
    <r>
      <rPr>
        <sz val="12"/>
        <color theme="3"/>
        <rFont val="Times New Roman"/>
        <family val="1"/>
      </rPr>
      <t xml:space="preserve"> 
o Administración Deportiva. Estado: Construcción del Estudio de Factibilidad.   
o Mercadeo: Construcción del Documento Maestro. 
</t>
    </r>
  </si>
  <si>
    <t>Diciembre 31 de 2019</t>
  </si>
  <si>
    <t>FGE 001</t>
  </si>
  <si>
    <t>01</t>
  </si>
  <si>
    <t xml:space="preserve">Desarrollo Curricular </t>
  </si>
  <si>
    <t>(Número de estudiantes con riesgo de deserción intervenidos en el semestre anterior y que se matricularon en el actual/Número de estudiantes con riesgo de deserción intervenidos en el semestre anterior) x 100</t>
  </si>
  <si>
    <t>2020-2</t>
  </si>
  <si>
    <t>DESARROLLO DE APLICACIONES PARA DISPOSITIVOS MÓVILES - VIRTUAL</t>
  </si>
  <si>
    <t>DISEÑO Y PROGRAMACIÓN DE SOLUCIONES DE SOFTWARE COMO SERVICIO - VIRTUAL</t>
  </si>
  <si>
    <t>MAESTRÍA EN ESTUDIOS DE CIENCIA TECNOLOGÍA SOCIEDAD E INNOVACIÓN - PRESENCIAL</t>
  </si>
  <si>
    <t>MAESTRÍA EN ESTUDIOS DE CIENCIA TECNOLOGÍA SOCIEDAD E INNOVACIÓN - VIRTUAL</t>
  </si>
  <si>
    <t>Sistema de Información Académica - SIA</t>
  </si>
  <si>
    <t>2021-1</t>
  </si>
  <si>
    <t>Junio 30 de 2021</t>
  </si>
  <si>
    <t>Total Alumnos 2021-1</t>
  </si>
  <si>
    <t>Como resultado del indicador “Estudiantes con riesgo de deserción, retenidos mediante las estrategias para la permanencia”, se identifica un cumplimiento, respecto a la meta del 81,14%, lo que si bien muestra un resultado que está por debajo de la medición del semestre anterior, lo ubica en un rango de gestión bueno, manteniéndose la tendecia del impacto positivo de éste. Dicho resultado se obtiene gracias a tres elementos importantes que son: 
1. Por un lado el mantenimiento de toda la estrategia del Servicio de Intervención y Gestión Académica - SIGA, en cuanto al desarrollo de las actividades de asesorías psicopedagógicas y académicas individuales, los talleres de estrategias para el aprendizaje, la incorporación de los talleres del Ser, los grupos de estudio en las asignaturas de ciencias básicas, y los talleres preparatorios para los exámenes parciales durante todo el semestre de manera Remota para toda la comunidad educativa por la emergencia sanitaria por la pandemia del Covid-19, involucrando aquí a la población de la Unidad de Educación Virtual quienes no recibían antes este tipo de acompañamiento. 
2. Activación de una Ruta de contacto para estudiantes No Matriculados, además de la implementación de la estrategia de contacto a estudiantes en Ausentismo Intersemestral, con el fin de incentivar la finalización de su proceso de matrícula, para los primeros, y el regreso a sus estudios para los segundos, evitando caer en la condición de Desertores para el sistema.                                                                                                                                                                           3. El sostenimiento de la matrícula Cero, que logra que el 100% de los estudiantes del ITM tuvieran acceso a su formación académica sin costo de matrícula para el semestre 2021-1.
Toda la propuesta de trabajo, desde el Proyecto de Permanencia, sigue activa en sus servicios para el semestre semestre 2021-2 con la intención de mantener los niveles de impacto de la estrategia y lograr así seguir aumentando el porcentaje de permanencia de los estudiantes en la Institución.</t>
  </si>
  <si>
    <t>2021-2</t>
  </si>
  <si>
    <t xml:space="preserve">El número de egresos al 31 de Diciembre de 2021 es de 43.858, se han actualizado 9.417 registros correspondientes al 21,47% promedio de actualización por programa. Esta actualización se ha realizado entre los períodos 2020-1 y 2021-2 (2 últimos años). 
La situación laboral de los egresados está establecida en la siguiente tabla
</t>
  </si>
  <si>
    <t xml:space="preserve">Para esta medición el resultado del indicador “Graduados vinculados al mundo del trabajo” cuyo objetivo es “validar la pertinencia de los programas de educación superior en el mundo del trabajo” se obtuvo un resultado del 74,13%, resultado que permite identificar que el porcentaje de empleabilidad de los egresados del ITM de los diferentes programas, disminuyo 1,56% con respecto al semestre anterior. Cabe resaltar que esta medición depende mucho de número de egresados contactados, lo cual permite tener información más confiable de la situación laboral de los mismos. </t>
  </si>
  <si>
    <t>El 54,38% de los egresados contactados están empleados, son empresarios o trabajadores independientes su área de formación que corresponde al 3,97% por debajo de la medición del periodo anterior, el 19,75% están empleados, son empresarios o trabajadores independientes en otra área de formación. El 23,46% de los egresados que realizaron su proceso de actualización de datos se encuentran desempleados con una variación negativa de 1,81% frente a la medición del 2021-1 y el 1,13% es decir 0.02% menos que el semestre pasado se encuentran inactivos ya sea porque tienen dedicación completa a estudio o no están en busca de empleo. Por otro lado nos encontramos con un 1,28% de egresados que no respondieron información relacionada con empleabilidad.
Para esta medición, se aplicaron la nueva herramienta de actualización de datos, que permite mayor efectividad en los resultados</t>
  </si>
  <si>
    <t>La situación laboral por programa académico de los 9.417 egresados es la siguiente:</t>
  </si>
  <si>
    <t xml:space="preserve">Como se logra observar, los programas postgraduales son los que mayor nivel de empleabilidad representan en los análisis, seguido de otros programas que por su naturaleza y necesidades actuales del mercado se convierten en elementos fundamentales de formación y aplicación de conocimientos en el medio como los son  Ingeniería de Sistemas e Ingenieria en telecomunicaciones con porcentajes por encima del 80% de niveles de empleabilidad. Para el caso de los programas Tecnológicos los de mayor participación en el mercado laboral y con mayor número de egresados vinculados al mundo laboral (relación de actualizados vs situación laboral) son: Tecnologia en Sistemas de Informacion y calidad ambas con porcentajes por encima del 80% y que se equilibran con sus ciclos complementarios.  Estas últimas con una alta demanda en el mercado y en las ofertas laborales que se presentan a la institución, con excelentes salarios inclusive para los recién graduado y se espera que se mantenga la tendencia para el proximo año (2022). Teniendo en cuenta que cada año se determina una nueva escala salarial en conjunto con la red sinergia (universidades de Medellin) para procurar que prime la igualdad y la justicia en tema de remuneracion salarial.
Secretariado Ejecutivo con un 71% que ya no se encuentra activo en la Institución, pero que igualmente se continua con el seguimiento y que mantiene la misma tendencia desde hace un par de mediciones atrás. En general los programas mantienen la tendencia de empleabilidad de las mediciones anteriores, sin embargo a esta medición se cuenta con un programa que se encuentran por debajo del 50% y que tendrá que ser objeto de revisión, inicialmente desde el proceso de actualización de datos, es posible que la información sea necesario validarla, y en caso de ser una cifra general para los egresados del programa, es importante tomar acciones desde los Departamentos para identificar necesidades no cubiertas en el mercado frente a los profesionales que se están entregando. Estos programas son Artes Visuales con un 47%  (aumento con respecto a la cifra del 2020-2 que estaba en 44,6%), Artes de la Grabacion y Produccion Musical con un 50% (igual a la medicion del periodo 2021-1), especializacion en gestión metrologica industrial con un 25% (actulizaron datos 4 egresados, 3 de ellas se encuentran en busca de empleo), ingenieria de la calidad con un 50% en comparacion con el año anterior que fuen 100%.
</t>
  </si>
  <si>
    <t xml:space="preserve">Entre los factores evaluados se encuentra el ITM “En busca de Empleo”, el cual representa el 23,46% de los 9.417 egresados actualizados. Algunas razones por las cuales los egresados consideran no ha podido conseguir empleo es la falta de experiencia profesional en el área de formación, seguido de los salarios muy bajos ofrecidos por las empresas y el cierre de las empresas debido a la pandemia por COVID-19. En este sentido es importante motivar al futuro egresado a desarrollar sus prácticas empresariales como modalidad de trabajo de grado, pues esta experiencia aplica para la mayoría de las empresas que solicitan vacantes como tiempo de experiencia. Durante el primer semestre se da continuidad con proyectos que buscan motivar la generación de empresas, apoyar el proceso y continuar fortaleciendo las habilidades blandas de los profesionales y entregar herramientas que puedas soportar fuertemente la búsqueda de empleo.
A continuación se presentan las cifras entregadas a 2019 por el Observatorio Laboral para la Educación en Colombia – OLE. 
</t>
  </si>
  <si>
    <t xml:space="preserve">Notas: 
Se desarrolla una serie de actividades y eventos macros, como la Feria Laboral,Networking con las universidades con la red de enlace profesional IES de Medellin, los talleres de preparación para incursión al mercado laboral a nivel institucional y a nivel de Red. A la fecha pertenecemos a tres Redes que agrupan IES del sector público y privadas con las que se desarrollan actividades y eventos de asistencia masiva en pro de mejorar las competencias y las oportunidades de acceso al mercado laboral, estos eventos se realizaron de manera virtual y se ha contó con la asistencia de Egresados de todas las instituciones de la ciudad. Cabe resaltar que la participación del graduado ITM en dichas actividades es muy representativo frente a otras instituciones. 
Por otro lado, la Bolsa de Empleo y las actividades que se realizan en el marco de la Resolución de Autorización y  renovación por parte de la de la Unidad Especial del Servicio Público de Empleo, han permitido mejorar el contacto con el Egresado y ofrecer otros servicios que complementan la labor en el tema laboral. Durante el segundo semestre se  presentaron  los documentos ante la UAESPE para solicitar la renovacion de la licencia de funcionamiento y aprobación de la misma. 
Como complemento a esta herramienta, se cuenta con el Sistema de Información para Egresados SIE, que viene funcionado desde el 2017 y presentó ajustes en el diseño y la estructura durante su puesta en marcha con el fin de ajustar las condiciones que se requieren desde el Ministerio de Educación Nacional, pero sobre todo buscando dar cumplimento a las necesidades reales de la Institución para la toma de decisiones. 
</t>
  </si>
  <si>
    <t>31 de diciembre de 2021</t>
  </si>
  <si>
    <r>
      <t xml:space="preserve">Cómo acciones de sostenimiento de la estrategia se vienen desarrollando las siguientes:
1. Se continúa con la articulación entre la intervención académica y psicopedagógica como elementos que brinda soporte en ambos ámbitos del estudiante.
2. Se mantienen los horarios de interevción académica a través de herramientas virtuales
3. Mantenimiento del equipo de trabajo de SIGA y de su Observatorio Pedagógico, para la identificación de estrategias de intervención con los estudiantes.      
4. Fortalecimiento de la estrategia comunicativa y de visibilidad del proyecto, a través de Redes sociales y otros medios para llegar a la comunidad académica con la oferta de servicios. 
5. Identificación de la necesidad de seguir interviniendo a los estudiantes cuya condición académica los ubica en una posición de mayor riesgo para su permanencia, estos son, estudiantes que cuentan con apoyo del Presupuesto Participativo, Becas Tecnología Sapiencia, Fondo EPM, Generación E, Programa Ser Pilo Paga, además de los que se encuentran en Bajo rendimiento académico y que cursan el Nivel Ser U, incluyendo a partir de este semestre a los estudiantes de la Unidad de Educación Virtual. 
6. Trabajo en el posicionamiento de la estrategia </t>
    </r>
    <r>
      <rPr>
        <i/>
        <sz val="11"/>
        <color theme="4" tint="-0.499984740745262"/>
        <rFont val="Times New Roman"/>
        <family val="1"/>
      </rPr>
      <t>Gestores de Permanencia</t>
    </r>
    <r>
      <rPr>
        <sz val="11"/>
        <color theme="4" tint="-0.499984740745262"/>
        <rFont val="Times New Roman"/>
        <family val="1"/>
      </rPr>
      <t xml:space="preserve"> para vincular a toda la comunidad educativa en favor de la permanencia y la graduación estudiantil
</t>
    </r>
  </si>
  <si>
    <t>Total Alumnos 2021-2</t>
  </si>
  <si>
    <t>A continuación se presenta un consolidado de los estudiantes matriculados en pregrado y posgrado de los semestres 2021-1 y 2021-2</t>
  </si>
  <si>
    <t xml:space="preserve">El resultado obtenido para el indicador "Número de estudiantes por docente de tiempo completo" en el semestre 2021-2 fue de 94,54% ubicándose en un rango de gestión bueno, aumentando en 5,23 puntos porcentuales con respecto al resultado del 2021-1 que fue de 89.31%. 
Para el segundo semestre 2021-2 la Vicerrectoría de Docencia contó con 101 docentes de tiempo completo de carrera y 254 docentes de tiempo completo ocasionales para un total de 355 docentes de tiempo completo. 
En el semestre 2021-2 disminuyó un poco el numero de estudiantes, pasando de  de 26,648 estudiantes en 2021-1 a 26,285 estudiantes, sin embargo, esta cifra se debe a la Matricula Cero, en la cual se le pagaron las matriculas a los estudiantes. 
En el año 2020 se inició el concurso público de méritos para proveer 8 plazas de docentes, a través de los siguientes procesos: 
- Resolución Rectoral 000299 del 16 de marzo de 2020: Por medio de la cual se conforma la lista de elegibles  para la provisión de plazas docentes de carrera, este fue suspendido a través de la Resolución Rectoral 000359 del 3 de abril de 2020 se suspende temporalmente el cronograma del Concurso Docente 01 de 2020 y no se realizó durante el segundo semestre del 2020, ni en el primer semestre de 2021
- Resolución 571 del 14 de julio de 2021 Por medio de la cual se reanuda la convocatoria para el concurso público abierto de méritos para proveer ocho (8) plazas de docentes vinculados de tiempo completo y conformar lista de elegibles, suspendido temporalmente mediante resolución rectoral 000359 del 3 de abril de 2020 y se modifica el artìculo 7 de la resolución rectoral 000299 del 16 de marzo de 2020 para la entrega de documentos por parte de los aspirantes
- Resolución 0924 del 13 de octubre de 2021. Por medio de la cual se modifica el artículo 13 de la resolución 299 de 2020 y se conforma la lista de elegibles del concurso público abierto de méritos para proveer ocho (8) plazas de docentes vinculados de tiempo completo convocado mediante la resolución rectoral 000299 de 2020, modificada parcialmente por las resoluciones 359 de 2020 y 571 y 782 de 2021.  
Con la anterior convocatoria se proveen 2 de las 8 plazas de docentes de carrera.
   </t>
  </si>
  <si>
    <t>INTERPRETACIÓN Y TRADUCCIÓN LENGUA DE SEÑAS COLOMBIANA - ESPAÑOL</t>
  </si>
  <si>
    <t>Como acciones para el 2022-1 estan las siguientes:
- Cubrir con plazas de docentes ocasionales las comisiones de docentes de carrera que estan en puestos administrativos.
- Aumentar el numero de docentes ocasionales para las Facultades.
- Convocatoria docente para cubirr las plazas de docentes de carrera.</t>
  </si>
  <si>
    <t>Diciembre 31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</si>
</sst>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1" formatCode="_-* #,##0_-;\-* #,##0_-;_-* &quot;-&quot;_-;_-@_-"/>
    <numFmt numFmtId="43" formatCode="_-* #,##0.00_-;\-* #,##0.00_-;_-* &quot;-&quot;??_-;_-@_-"/>
    <numFmt numFmtId="164" formatCode="_(* #,##0.00_);_(* \(#,##0.00\);_(* &quot;-&quot;??_);_(@_)"/>
    <numFmt numFmtId="165" formatCode="yyyy\-mm\-dd;@"/>
    <numFmt numFmtId="166" formatCode="_-* #.##0.00_-;\-* #.##0.00_-;_-* &quot;-&quot;??_-;_-@_-"/>
    <numFmt numFmtId="167" formatCode="0.000"/>
    <numFmt numFmtId="168" formatCode="_(* #,##0_);_(* \(#,##0\);_(* &quot;-&quot;??_);_(@_)"/>
    <numFmt numFmtId="169" formatCode="0.0%"/>
    <numFmt numFmtId="170" formatCode="_-* #,##0_-;\-* #,##0_-;_-* &quot;-&quot;??_-;_-@_-"/>
  </numFmts>
  <fonts count="33" x14ac:knownFonts="1">
    <font>
      <sz val="11"/>
      <color theme="1"/>
      <name val="Calibri"/>
      <family val="2"/>
      <scheme val="minor"/>
    </font>
    <font>
      <sz val="11"/>
      <color theme="1"/>
      <name val="Calibri"/>
      <family val="2"/>
      <scheme val="minor"/>
    </font>
    <font>
      <sz val="12"/>
      <color theme="1"/>
      <name val="Times New Roman"/>
      <family val="1"/>
    </font>
    <font>
      <sz val="12"/>
      <color rgb="FFFF0000"/>
      <name val="Times New Roman"/>
      <family val="1"/>
    </font>
    <font>
      <sz val="12"/>
      <name val="Times New Roman"/>
      <family val="1"/>
    </font>
    <font>
      <sz val="12"/>
      <color theme="0"/>
      <name val="Times New Roman"/>
      <family val="1"/>
    </font>
    <font>
      <sz val="12"/>
      <color theme="3"/>
      <name val="Times New Roman"/>
      <family val="1"/>
    </font>
    <font>
      <b/>
      <sz val="12"/>
      <color rgb="FF000000"/>
      <name val="Times New Roman"/>
      <family val="1"/>
    </font>
    <font>
      <sz val="12"/>
      <color theme="1"/>
      <name val="Calibri"/>
      <family val="2"/>
      <scheme val="minor"/>
    </font>
    <font>
      <sz val="10"/>
      <name val="Arial"/>
      <family val="2"/>
    </font>
    <font>
      <sz val="12"/>
      <name val="Arial"/>
      <family val="2"/>
    </font>
    <font>
      <sz val="10"/>
      <name val="MS Sans Serif"/>
      <family val="2"/>
    </font>
    <font>
      <strike/>
      <sz val="12"/>
      <color theme="3"/>
      <name val="Times New Roman"/>
      <family val="1"/>
    </font>
    <font>
      <sz val="10"/>
      <name val="Arial"/>
      <family val="2"/>
    </font>
    <font>
      <u/>
      <sz val="10"/>
      <color theme="10"/>
      <name val="Arial"/>
      <family val="2"/>
    </font>
    <font>
      <u/>
      <sz val="11"/>
      <color theme="10"/>
      <name val="Calibri"/>
      <family val="2"/>
      <scheme val="minor"/>
    </font>
    <font>
      <u/>
      <sz val="12"/>
      <color theme="10"/>
      <name val="Times New Roman"/>
      <family val="1"/>
    </font>
    <font>
      <sz val="11"/>
      <color theme="3"/>
      <name val="Times New Roman"/>
      <family val="1"/>
    </font>
    <font>
      <sz val="12"/>
      <color theme="4" tint="-0.499984740745262"/>
      <name val="Times New Roman"/>
      <family val="1"/>
    </font>
    <font>
      <sz val="11"/>
      <color theme="4" tint="-0.499984740745262"/>
      <name val="Times New Roman"/>
      <family val="1"/>
    </font>
    <font>
      <sz val="12"/>
      <color theme="4" tint="-0.249977111117893"/>
      <name val="Times New Roman"/>
      <family val="1"/>
    </font>
    <font>
      <b/>
      <sz val="12"/>
      <color theme="3"/>
      <name val="Times New Roman"/>
      <family val="1"/>
    </font>
    <font>
      <i/>
      <sz val="12"/>
      <color theme="3"/>
      <name val="Times New Roman"/>
      <family val="1"/>
    </font>
    <font>
      <b/>
      <sz val="11"/>
      <color theme="3"/>
      <name val="Times New Roman"/>
      <family val="1"/>
    </font>
    <font>
      <sz val="10"/>
      <color theme="3"/>
      <name val="Times New Roman"/>
      <family val="1"/>
    </font>
    <font>
      <sz val="8"/>
      <color theme="3"/>
      <name val="Times New Roman"/>
      <family val="1"/>
    </font>
    <font>
      <b/>
      <sz val="12"/>
      <name val="Times New Roman"/>
      <family val="1"/>
    </font>
    <font>
      <sz val="10"/>
      <color theme="4" tint="-0.249977111117893"/>
      <name val="Times New Roman"/>
      <family val="1"/>
    </font>
    <font>
      <b/>
      <sz val="10"/>
      <color theme="4" tint="-0.249977111117893"/>
      <name val="Times New Roman"/>
      <family val="1"/>
    </font>
    <font>
      <sz val="8"/>
      <color theme="4" tint="-0.249977111117893"/>
      <name val="Times New Roman"/>
      <family val="1"/>
    </font>
    <font>
      <b/>
      <sz val="16"/>
      <name val="Times New Roman"/>
      <family val="1"/>
    </font>
    <font>
      <b/>
      <sz val="10"/>
      <color theme="3"/>
      <name val="Times New Roman"/>
      <family val="1"/>
    </font>
    <font>
      <i/>
      <sz val="11"/>
      <color theme="4" tint="-0.499984740745262"/>
      <name val="Times New Roman"/>
      <family val="1"/>
    </font>
  </fonts>
  <fills count="10">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
      <patternFill patternType="solid">
        <fgColor theme="0"/>
        <bgColor indexed="64"/>
      </patternFill>
    </fill>
    <fill>
      <patternFill patternType="solid">
        <fgColor rgb="FF92D050"/>
        <bgColor indexed="64"/>
      </patternFill>
    </fill>
    <fill>
      <patternFill patternType="solid">
        <fgColor rgb="FFD3D3D3"/>
        <bgColor indexed="64"/>
      </patternFill>
    </fill>
    <fill>
      <patternFill patternType="solid">
        <fgColor rgb="FF90EE90"/>
        <bgColor indexed="64"/>
      </patternFill>
    </fill>
    <fill>
      <patternFill patternType="solid">
        <fgColor rgb="FFF8F4E4"/>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52">
    <xf numFmtId="0" fontId="0" fillId="0" borderId="0"/>
    <xf numFmtId="41" fontId="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9" fillId="0" borderId="0" applyFont="0" applyFill="0" applyBorder="0" applyAlignment="0" applyProtection="0"/>
    <xf numFmtId="167" fontId="9"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9" fillId="0" borderId="0"/>
    <xf numFmtId="0" fontId="10" fillId="0" borderId="0"/>
    <xf numFmtId="0" fontId="9" fillId="0" borderId="0"/>
    <xf numFmtId="0" fontId="11" fillId="0" borderId="0"/>
    <xf numFmtId="9" fontId="9" fillId="0" borderId="0" applyFont="0" applyFill="0" applyBorder="0" applyAlignment="0" applyProtection="0"/>
    <xf numFmtId="9" fontId="9" fillId="4" borderId="4" applyNumberFormat="0" applyFont="0" applyFill="0" applyBorder="0" applyAlignment="0" applyProtection="0">
      <alignment vertical="center"/>
    </xf>
    <xf numFmtId="9" fontId="11" fillId="0" borderId="0" applyFont="0" applyFill="0" applyBorder="0" applyAlignment="0" applyProtection="0"/>
    <xf numFmtId="0" fontId="13" fillId="0" borderId="0"/>
    <xf numFmtId="0" fontId="14" fillId="0" borderId="0" applyNumberFormat="0" applyFill="0" applyBorder="0" applyAlignment="0" applyProtection="0">
      <alignment vertical="top"/>
      <protection locked="0"/>
    </xf>
    <xf numFmtId="0" fontId="15" fillId="0" borderId="0" applyNumberFormat="0" applyFill="0" applyBorder="0" applyAlignment="0" applyProtection="0"/>
    <xf numFmtId="164" fontId="1" fillId="0" borderId="0" applyFont="0" applyFill="0" applyBorder="0" applyAlignment="0" applyProtection="0"/>
    <xf numFmtId="0" fontId="1" fillId="0" borderId="0"/>
    <xf numFmtId="0" fontId="1" fillId="0" borderId="0"/>
    <xf numFmtId="0" fontId="10" fillId="0" borderId="0"/>
    <xf numFmtId="0" fontId="1" fillId="0" borderId="0"/>
    <xf numFmtId="0" fontId="11" fillId="0" borderId="0"/>
    <xf numFmtId="9"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41" fontId="8" fillId="0" borderId="0" applyFont="0" applyFill="0" applyBorder="0" applyAlignment="0" applyProtection="0"/>
    <xf numFmtId="0" fontId="9" fillId="0" borderId="0"/>
    <xf numFmtId="43" fontId="1" fillId="0" borderId="0" applyFont="0" applyFill="0" applyBorder="0" applyAlignment="0" applyProtection="0"/>
    <xf numFmtId="43" fontId="1" fillId="0" borderId="0" applyFont="0" applyFill="0" applyBorder="0" applyAlignment="0" applyProtection="0"/>
    <xf numFmtId="41" fontId="8" fillId="0" borderId="0" applyFont="0" applyFill="0" applyBorder="0" applyAlignment="0" applyProtection="0"/>
    <xf numFmtId="0" fontId="9"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8" fillId="0" borderId="0" applyFont="0" applyFill="0" applyBorder="0" applyAlignment="0" applyProtection="0"/>
    <xf numFmtId="43" fontId="1" fillId="0" borderId="0" applyFont="0" applyFill="0" applyBorder="0" applyAlignment="0" applyProtection="0"/>
    <xf numFmtId="41"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8"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356">
    <xf numFmtId="0" fontId="0" fillId="0" borderId="0" xfId="0"/>
    <xf numFmtId="0" fontId="6" fillId="0" borderId="0" xfId="0" applyFont="1" applyFill="1" applyBorder="1" applyAlignment="1" applyProtection="1">
      <alignment horizontal="center" vertical="center" wrapText="1"/>
      <protection locked="0"/>
    </xf>
    <xf numFmtId="0" fontId="6" fillId="0" borderId="4" xfId="0" applyFont="1" applyBorder="1" applyAlignment="1" applyProtection="1">
      <alignment vertical="center" wrapText="1"/>
      <protection locked="0"/>
    </xf>
    <xf numFmtId="0" fontId="4" fillId="0" borderId="4" xfId="0" applyFont="1" applyBorder="1" applyAlignment="1" applyProtection="1"/>
    <xf numFmtId="0" fontId="4" fillId="0" borderId="5" xfId="0" applyFont="1" applyBorder="1" applyAlignment="1" applyProtection="1">
      <alignment horizontal="left"/>
    </xf>
    <xf numFmtId="0" fontId="2" fillId="0" borderId="0" xfId="0" applyFont="1" applyProtection="1"/>
    <xf numFmtId="49" fontId="4" fillId="0" borderId="5" xfId="0" applyNumberFormat="1" applyFont="1" applyBorder="1" applyAlignment="1" applyProtection="1">
      <alignment horizontal="left"/>
    </xf>
    <xf numFmtId="0" fontId="4" fillId="0" borderId="4" xfId="0" applyFont="1" applyBorder="1" applyProtection="1"/>
    <xf numFmtId="165" fontId="4" fillId="0" borderId="5" xfId="0" applyNumberFormat="1" applyFont="1" applyBorder="1" applyAlignment="1" applyProtection="1">
      <alignment horizontal="left" wrapText="1"/>
    </xf>
    <xf numFmtId="0" fontId="6" fillId="3" borderId="4" xfId="0" applyFont="1" applyFill="1" applyBorder="1" applyAlignment="1" applyProtection="1">
      <alignment vertical="center" wrapText="1"/>
    </xf>
    <xf numFmtId="0" fontId="6" fillId="3" borderId="1" xfId="0" applyFont="1" applyFill="1" applyBorder="1" applyAlignment="1" applyProtection="1">
      <alignment vertical="center" wrapText="1"/>
    </xf>
    <xf numFmtId="0" fontId="6" fillId="3" borderId="4" xfId="0" applyFont="1" applyFill="1" applyBorder="1" applyAlignment="1" applyProtection="1">
      <alignment vertical="center"/>
    </xf>
    <xf numFmtId="0" fontId="3" fillId="0" borderId="0" xfId="0" applyFont="1" applyProtection="1"/>
    <xf numFmtId="0" fontId="6" fillId="0" borderId="2" xfId="0" applyFont="1" applyFill="1" applyBorder="1" applyAlignment="1" applyProtection="1">
      <alignment horizontal="center" vertical="center" wrapText="1"/>
    </xf>
    <xf numFmtId="0" fontId="7" fillId="0" borderId="3" xfId="0" applyFont="1" applyBorder="1" applyAlignment="1" applyProtection="1">
      <alignment horizontal="center" vertical="center" wrapText="1"/>
    </xf>
    <xf numFmtId="9" fontId="2" fillId="0" borderId="0" xfId="0" applyNumberFormat="1" applyFont="1" applyProtection="1"/>
    <xf numFmtId="0" fontId="6" fillId="0" borderId="2" xfId="0" applyFont="1" applyFill="1" applyBorder="1" applyAlignment="1" applyProtection="1">
      <alignment vertical="top" wrapText="1"/>
      <protection locked="0"/>
    </xf>
    <xf numFmtId="0" fontId="6" fillId="0" borderId="3" xfId="0" applyFont="1" applyFill="1" applyBorder="1" applyAlignment="1" applyProtection="1">
      <alignment vertical="top" wrapText="1"/>
      <protection locked="0"/>
    </xf>
    <xf numFmtId="0" fontId="6" fillId="0" borderId="13" xfId="0" applyFont="1" applyFill="1" applyBorder="1" applyAlignment="1" applyProtection="1">
      <alignment vertical="top" wrapText="1"/>
      <protection locked="0"/>
    </xf>
    <xf numFmtId="0" fontId="6" fillId="0" borderId="7" xfId="0" applyFont="1" applyFill="1" applyBorder="1" applyAlignment="1" applyProtection="1">
      <alignment vertical="top" wrapText="1"/>
      <protection locked="0"/>
    </xf>
    <xf numFmtId="0" fontId="6" fillId="0" borderId="0" xfId="0" applyFont="1" applyFill="1" applyBorder="1" applyAlignment="1" applyProtection="1">
      <alignment vertical="top" wrapText="1"/>
      <protection locked="0"/>
    </xf>
    <xf numFmtId="0" fontId="6" fillId="0" borderId="15" xfId="0" applyFont="1" applyFill="1" applyBorder="1" applyAlignment="1" applyProtection="1">
      <alignment vertical="top" wrapText="1"/>
      <protection locked="0"/>
    </xf>
    <xf numFmtId="0" fontId="6" fillId="0" borderId="9" xfId="0" applyFont="1" applyFill="1" applyBorder="1" applyAlignment="1" applyProtection="1">
      <alignment vertical="top" wrapText="1"/>
      <protection locked="0"/>
    </xf>
    <xf numFmtId="0" fontId="6" fillId="0" borderId="10" xfId="0" applyFont="1" applyFill="1" applyBorder="1" applyAlignment="1" applyProtection="1">
      <alignment vertical="top" wrapText="1"/>
      <protection locked="0"/>
    </xf>
    <xf numFmtId="0" fontId="6" fillId="0" borderId="14" xfId="0" applyFont="1" applyFill="1" applyBorder="1" applyAlignment="1" applyProtection="1">
      <alignment vertical="top" wrapText="1"/>
      <protection locked="0"/>
    </xf>
    <xf numFmtId="0" fontId="2" fillId="0" borderId="3" xfId="0" applyFont="1" applyBorder="1" applyProtection="1"/>
    <xf numFmtId="0" fontId="6" fillId="0" borderId="3"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protection locked="0"/>
    </xf>
    <xf numFmtId="3" fontId="2" fillId="0" borderId="3" xfId="0" applyNumberFormat="1" applyFont="1" applyBorder="1" applyProtection="1"/>
    <xf numFmtId="10" fontId="6" fillId="0" borderId="4" xfId="0" applyNumberFormat="1" applyFont="1" applyBorder="1" applyAlignment="1" applyProtection="1">
      <alignment vertical="center" wrapText="1"/>
      <protection locked="0"/>
    </xf>
    <xf numFmtId="10" fontId="6" fillId="0" borderId="8" xfId="28" applyNumberFormat="1" applyFont="1" applyBorder="1" applyAlignment="1" applyProtection="1">
      <alignment vertical="center" wrapText="1"/>
      <protection locked="0"/>
    </xf>
    <xf numFmtId="10" fontId="2" fillId="0" borderId="0" xfId="0" applyNumberFormat="1" applyFont="1" applyProtection="1"/>
    <xf numFmtId="3" fontId="0" fillId="0" borderId="3" xfId="0" applyNumberFormat="1" applyBorder="1" applyProtection="1"/>
    <xf numFmtId="0" fontId="2" fillId="0" borderId="0" xfId="0" applyFont="1" applyAlignment="1" applyProtection="1">
      <alignment horizontal="center" vertical="center"/>
    </xf>
    <xf numFmtId="0" fontId="2" fillId="0" borderId="0" xfId="0" applyFont="1" applyFill="1" applyProtection="1"/>
    <xf numFmtId="0" fontId="6" fillId="3" borderId="4" xfId="0" applyFont="1" applyFill="1" applyBorder="1" applyAlignment="1" applyProtection="1">
      <alignment horizontal="center" vertical="center" wrapText="1"/>
      <protection locked="0"/>
    </xf>
    <xf numFmtId="2" fontId="6" fillId="0" borderId="8" xfId="28" applyNumberFormat="1" applyFont="1" applyBorder="1" applyAlignment="1" applyProtection="1">
      <alignment vertical="center" wrapText="1"/>
      <protection locked="0"/>
    </xf>
    <xf numFmtId="2" fontId="6" fillId="0" borderId="4" xfId="0" applyNumberFormat="1" applyFont="1" applyBorder="1" applyAlignment="1" applyProtection="1">
      <alignment vertical="center" wrapText="1"/>
      <protection locked="0"/>
    </xf>
    <xf numFmtId="168" fontId="6" fillId="0" borderId="0" xfId="27" applyNumberFormat="1" applyFont="1" applyFill="1" applyBorder="1" applyAlignment="1" applyProtection="1">
      <alignment horizontal="right" vertical="center" wrapText="1"/>
      <protection locked="0"/>
    </xf>
    <xf numFmtId="10" fontId="6" fillId="0" borderId="0" xfId="28" applyNumberFormat="1" applyFont="1" applyFill="1" applyBorder="1" applyAlignment="1" applyProtection="1">
      <alignment horizontal="center" vertical="center" wrapText="1"/>
      <protection locked="0"/>
    </xf>
    <xf numFmtId="0" fontId="20" fillId="0" borderId="0" xfId="0" applyFont="1" applyFill="1" applyBorder="1" applyAlignment="1" applyProtection="1">
      <alignment vertical="top" wrapText="1"/>
    </xf>
    <xf numFmtId="0" fontId="20" fillId="0" borderId="15" xfId="0" applyFont="1" applyFill="1" applyBorder="1" applyAlignment="1" applyProtection="1">
      <alignment vertical="top" wrapText="1"/>
    </xf>
    <xf numFmtId="0" fontId="6" fillId="3" borderId="1" xfId="0" applyFont="1" applyFill="1" applyBorder="1" applyAlignment="1" applyProtection="1">
      <alignment horizontal="center" vertical="center" wrapText="1"/>
      <protection locked="0"/>
    </xf>
    <xf numFmtId="168" fontId="6" fillId="0" borderId="4" xfId="27" applyNumberFormat="1" applyFont="1" applyFill="1" applyBorder="1" applyAlignment="1">
      <alignment vertical="center" wrapText="1"/>
    </xf>
    <xf numFmtId="0" fontId="6" fillId="0" borderId="4" xfId="0" applyFont="1" applyFill="1" applyBorder="1" applyAlignment="1" applyProtection="1">
      <alignment horizontal="left" vertical="center" wrapText="1"/>
    </xf>
    <xf numFmtId="0" fontId="2" fillId="0" borderId="15" xfId="0" applyFont="1" applyFill="1" applyBorder="1" applyAlignment="1" applyProtection="1">
      <alignment vertical="top" wrapText="1"/>
      <protection locked="0"/>
    </xf>
    <xf numFmtId="0" fontId="6" fillId="0" borderId="7" xfId="0" applyFont="1" applyFill="1" applyBorder="1" applyAlignment="1" applyProtection="1">
      <alignment vertical="center" wrapText="1"/>
    </xf>
    <xf numFmtId="0" fontId="6" fillId="0" borderId="0"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2" fillId="0" borderId="0" xfId="0" applyFont="1" applyAlignment="1" applyProtection="1">
      <alignment vertical="center" wrapText="1"/>
    </xf>
    <xf numFmtId="169" fontId="3" fillId="0" borderId="0" xfId="28" applyNumberFormat="1" applyFont="1" applyFill="1" applyProtection="1"/>
    <xf numFmtId="9" fontId="2" fillId="0" borderId="0" xfId="28" applyFont="1" applyProtection="1"/>
    <xf numFmtId="169" fontId="2" fillId="0" borderId="0" xfId="28" applyNumberFormat="1" applyFont="1" applyProtection="1"/>
    <xf numFmtId="3" fontId="2" fillId="0" borderId="0" xfId="0" applyNumberFormat="1" applyFont="1" applyProtection="1"/>
    <xf numFmtId="169" fontId="2" fillId="0" borderId="0" xfId="28" applyNumberFormat="1" applyFont="1" applyFill="1" applyProtection="1"/>
    <xf numFmtId="169" fontId="3" fillId="0" borderId="0" xfId="0" applyNumberFormat="1" applyFont="1" applyProtection="1"/>
    <xf numFmtId="2" fontId="2" fillId="0" borderId="0" xfId="0" applyNumberFormat="1" applyFont="1" applyProtection="1"/>
    <xf numFmtId="0" fontId="20" fillId="0" borderId="0" xfId="0" applyFont="1" applyFill="1" applyBorder="1" applyAlignment="1" applyProtection="1">
      <alignment horizontal="center" vertical="center" wrapText="1"/>
    </xf>
    <xf numFmtId="0" fontId="27" fillId="0" borderId="0" xfId="0" applyFont="1" applyFill="1" applyBorder="1" applyAlignment="1" applyProtection="1">
      <alignment horizontal="center" vertical="top" wrapText="1"/>
    </xf>
    <xf numFmtId="0" fontId="27" fillId="0" borderId="15" xfId="0" applyFont="1" applyFill="1" applyBorder="1" applyAlignment="1" applyProtection="1">
      <alignment horizontal="center" vertical="top" wrapText="1"/>
    </xf>
    <xf numFmtId="0" fontId="20" fillId="0" borderId="0" xfId="0" applyFont="1" applyBorder="1" applyProtection="1"/>
    <xf numFmtId="0" fontId="20" fillId="0" borderId="15" xfId="0" applyFont="1" applyBorder="1" applyProtection="1"/>
    <xf numFmtId="169" fontId="4" fillId="0" borderId="0" xfId="28" applyNumberFormat="1" applyFont="1" applyFill="1" applyProtection="1"/>
    <xf numFmtId="2" fontId="3" fillId="0" borderId="0" xfId="28" applyNumberFormat="1" applyFont="1" applyFill="1" applyProtection="1"/>
    <xf numFmtId="10" fontId="2" fillId="0" borderId="0" xfId="28" applyNumberFormat="1" applyFont="1" applyProtection="1"/>
    <xf numFmtId="0" fontId="24" fillId="3" borderId="4" xfId="0" applyFont="1" applyFill="1" applyBorder="1" applyAlignment="1" applyProtection="1">
      <alignment horizontal="center" vertical="center" wrapText="1"/>
    </xf>
    <xf numFmtId="3" fontId="17" fillId="0" borderId="0" xfId="28" applyNumberFormat="1" applyFont="1" applyFill="1" applyBorder="1" applyAlignment="1" applyProtection="1">
      <alignment horizontal="center" vertical="center" wrapText="1"/>
      <protection locked="0"/>
    </xf>
    <xf numFmtId="2" fontId="17" fillId="0" borderId="0" xfId="28" applyNumberFormat="1" applyFont="1" applyFill="1" applyBorder="1" applyAlignment="1" applyProtection="1">
      <alignment horizontal="center" vertical="center" wrapText="1"/>
      <protection locked="0"/>
    </xf>
    <xf numFmtId="0" fontId="6" fillId="0" borderId="4" xfId="0" applyFont="1" applyFill="1" applyBorder="1" applyAlignment="1" applyProtection="1">
      <alignment vertical="center" wrapText="1"/>
    </xf>
    <xf numFmtId="0" fontId="6" fillId="0" borderId="7" xfId="0" applyFont="1" applyFill="1" applyBorder="1" applyAlignment="1" applyProtection="1">
      <alignment horizontal="justify" vertical="top" wrapText="1"/>
    </xf>
    <xf numFmtId="0" fontId="6" fillId="0" borderId="0" xfId="0" applyFont="1" applyFill="1" applyBorder="1" applyAlignment="1" applyProtection="1">
      <alignment horizontal="justify" vertical="top" wrapText="1"/>
    </xf>
    <xf numFmtId="0" fontId="6" fillId="0" borderId="15" xfId="0" applyFont="1" applyFill="1" applyBorder="1" applyAlignment="1" applyProtection="1">
      <alignment horizontal="justify" vertical="top" wrapText="1"/>
    </xf>
    <xf numFmtId="0" fontId="6" fillId="3" borderId="4" xfId="0" applyFont="1" applyFill="1" applyBorder="1" applyAlignment="1" applyProtection="1">
      <alignment horizontal="center" vertical="center" wrapText="1"/>
      <protection locked="0"/>
    </xf>
    <xf numFmtId="0" fontId="4" fillId="0" borderId="7" xfId="0" applyFont="1" applyFill="1" applyBorder="1" applyAlignment="1" applyProtection="1">
      <alignment horizontal="left" vertical="top" wrapText="1"/>
    </xf>
    <xf numFmtId="0" fontId="4" fillId="0" borderId="0" xfId="0" applyFont="1" applyFill="1" applyBorder="1" applyAlignment="1" applyProtection="1">
      <alignment horizontal="left" vertical="top" wrapText="1"/>
    </xf>
    <xf numFmtId="0" fontId="4" fillId="0" borderId="15" xfId="0" applyFont="1" applyFill="1" applyBorder="1" applyAlignment="1" applyProtection="1">
      <alignment horizontal="left" vertical="top" wrapText="1"/>
    </xf>
    <xf numFmtId="0" fontId="6" fillId="0" borderId="4" xfId="0" applyFont="1" applyFill="1" applyBorder="1" applyAlignment="1" applyProtection="1">
      <alignment horizontal="center" vertical="center" wrapText="1"/>
    </xf>
    <xf numFmtId="0" fontId="6" fillId="3" borderId="1" xfId="0" applyFont="1" applyFill="1" applyBorder="1" applyAlignment="1" applyProtection="1">
      <alignment horizontal="center" vertical="center" wrapText="1"/>
    </xf>
    <xf numFmtId="0" fontId="6" fillId="0" borderId="7" xfId="0" applyFont="1" applyFill="1" applyBorder="1" applyAlignment="1" applyProtection="1">
      <alignment horizontal="left" vertical="center" wrapText="1"/>
    </xf>
    <xf numFmtId="0" fontId="6" fillId="3" borderId="4" xfId="0" applyFont="1" applyFill="1" applyBorder="1" applyAlignment="1" applyProtection="1">
      <alignment horizontal="center" vertical="center" wrapText="1"/>
      <protection locked="0"/>
    </xf>
    <xf numFmtId="0" fontId="6" fillId="0" borderId="15" xfId="0" applyFont="1" applyFill="1" applyBorder="1" applyAlignment="1" applyProtection="1">
      <alignment horizontal="left" vertical="top" wrapText="1"/>
    </xf>
    <xf numFmtId="0" fontId="6" fillId="0" borderId="0" xfId="0" applyFont="1" applyFill="1" applyBorder="1" applyAlignment="1" applyProtection="1">
      <alignment horizontal="center" vertical="center" wrapText="1"/>
    </xf>
    <xf numFmtId="0" fontId="25" fillId="0" borderId="0" xfId="0" applyFont="1" applyFill="1" applyBorder="1" applyAlignment="1" applyProtection="1">
      <alignment horizontal="center" vertical="center" wrapText="1"/>
    </xf>
    <xf numFmtId="0" fontId="0" fillId="0" borderId="0" xfId="0"/>
    <xf numFmtId="0" fontId="3" fillId="0" borderId="0" xfId="0" applyFont="1" applyProtection="1"/>
    <xf numFmtId="9" fontId="2" fillId="0" borderId="0" xfId="0" applyNumberFormat="1" applyFont="1" applyProtection="1"/>
    <xf numFmtId="0" fontId="2" fillId="0" borderId="0" xfId="0" applyFont="1" applyFill="1" applyProtection="1"/>
    <xf numFmtId="0" fontId="0" fillId="0" borderId="0" xfId="0"/>
    <xf numFmtId="0" fontId="0" fillId="0" borderId="0" xfId="0"/>
    <xf numFmtId="0" fontId="6" fillId="0" borderId="4" xfId="0" applyFont="1" applyBorder="1" applyAlignment="1" applyProtection="1">
      <alignment vertical="center" wrapText="1"/>
      <protection locked="0"/>
    </xf>
    <xf numFmtId="0" fontId="4" fillId="0" borderId="4" xfId="0" applyFont="1" applyBorder="1" applyAlignment="1" applyProtection="1"/>
    <xf numFmtId="0" fontId="4" fillId="0" borderId="5" xfId="0" applyFont="1" applyBorder="1" applyAlignment="1" applyProtection="1">
      <alignment horizontal="left"/>
    </xf>
    <xf numFmtId="0" fontId="4" fillId="0" borderId="4" xfId="0" applyFont="1" applyBorder="1" applyProtection="1"/>
    <xf numFmtId="0" fontId="6" fillId="3" borderId="4" xfId="0" applyFont="1" applyFill="1" applyBorder="1" applyAlignment="1" applyProtection="1">
      <alignment vertical="center" wrapText="1"/>
    </xf>
    <xf numFmtId="0" fontId="6" fillId="3" borderId="1" xfId="0" applyFont="1" applyFill="1" applyBorder="1" applyAlignment="1" applyProtection="1">
      <alignment vertical="center" wrapText="1"/>
    </xf>
    <xf numFmtId="0" fontId="6" fillId="3" borderId="4" xfId="0" applyFont="1" applyFill="1" applyBorder="1" applyAlignment="1" applyProtection="1">
      <alignment vertical="center"/>
    </xf>
    <xf numFmtId="0" fontId="6" fillId="0" borderId="2" xfId="0" applyFont="1" applyFill="1" applyBorder="1" applyAlignment="1" applyProtection="1">
      <alignment horizontal="center" vertical="center" wrapText="1"/>
    </xf>
    <xf numFmtId="0" fontId="7" fillId="0" borderId="3" xfId="0" applyFont="1" applyBorder="1" applyAlignment="1" applyProtection="1">
      <alignment horizontal="center" vertical="center" wrapText="1"/>
    </xf>
    <xf numFmtId="0" fontId="2" fillId="0" borderId="3" xfId="0" applyFont="1" applyBorder="1" applyProtection="1"/>
    <xf numFmtId="0" fontId="6" fillId="0" borderId="3" xfId="0" applyFont="1" applyFill="1" applyBorder="1" applyAlignment="1" applyProtection="1">
      <alignment horizontal="center" vertical="center" wrapText="1"/>
    </xf>
    <xf numFmtId="3" fontId="0" fillId="0" borderId="3" xfId="0" applyNumberFormat="1" applyBorder="1" applyProtection="1"/>
    <xf numFmtId="0" fontId="6" fillId="0" borderId="13"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7" fillId="0" borderId="0" xfId="0" applyFont="1" applyBorder="1" applyAlignment="1" applyProtection="1">
      <alignment horizontal="center" vertical="center" wrapText="1"/>
    </xf>
    <xf numFmtId="0" fontId="2" fillId="0" borderId="0" xfId="0" applyFont="1" applyBorder="1" applyProtection="1"/>
    <xf numFmtId="3" fontId="0" fillId="0" borderId="0" xfId="0" applyNumberFormat="1" applyBorder="1" applyProtection="1"/>
    <xf numFmtId="0" fontId="6" fillId="0" borderId="4" xfId="0" applyFont="1" applyFill="1" applyBorder="1" applyAlignment="1" applyProtection="1">
      <alignment horizontal="center" vertical="center" wrapText="1"/>
      <protection locked="0"/>
    </xf>
    <xf numFmtId="10" fontId="6" fillId="0" borderId="4" xfId="0" applyNumberFormat="1" applyFont="1" applyFill="1" applyBorder="1" applyAlignment="1" applyProtection="1">
      <alignment vertical="center" wrapText="1"/>
      <protection locked="0"/>
    </xf>
    <xf numFmtId="10" fontId="6" fillId="0" borderId="8" xfId="28" applyNumberFormat="1" applyFont="1" applyFill="1" applyBorder="1" applyAlignment="1" applyProtection="1">
      <alignment vertical="center" wrapText="1"/>
      <protection locked="0"/>
    </xf>
    <xf numFmtId="0" fontId="6" fillId="3" borderId="4" xfId="0" applyFont="1" applyFill="1" applyBorder="1" applyAlignment="1" applyProtection="1">
      <alignment horizontal="center" vertical="center" wrapText="1"/>
      <protection locked="0"/>
    </xf>
    <xf numFmtId="49" fontId="4" fillId="0" borderId="5" xfId="0" applyNumberFormat="1" applyFont="1" applyBorder="1" applyAlignment="1" applyProtection="1">
      <alignment horizontal="left"/>
    </xf>
    <xf numFmtId="165" fontId="4" fillId="0" borderId="5" xfId="0" applyNumberFormat="1" applyFont="1" applyBorder="1" applyAlignment="1" applyProtection="1">
      <alignment horizontal="left" wrapText="1"/>
    </xf>
    <xf numFmtId="9" fontId="2" fillId="0" borderId="0" xfId="28" applyFont="1" applyBorder="1" applyProtection="1"/>
    <xf numFmtId="0" fontId="6" fillId="0" borderId="7" xfId="0" applyFont="1" applyFill="1" applyBorder="1" applyAlignment="1" applyProtection="1">
      <alignment horizontal="center" vertical="center" wrapText="1"/>
    </xf>
    <xf numFmtId="0" fontId="6" fillId="0" borderId="15" xfId="0" applyFont="1" applyFill="1" applyBorder="1" applyAlignment="1" applyProtection="1">
      <alignment horizontal="center" vertical="center" wrapText="1"/>
    </xf>
    <xf numFmtId="0" fontId="17" fillId="0" borderId="7" xfId="0" applyFont="1" applyFill="1" applyBorder="1" applyAlignment="1" applyProtection="1">
      <alignment vertical="center" wrapText="1"/>
    </xf>
    <xf numFmtId="0" fontId="17" fillId="0" borderId="0" xfId="0" applyFont="1" applyFill="1" applyBorder="1" applyAlignment="1" applyProtection="1">
      <alignment vertical="center" wrapText="1"/>
    </xf>
    <xf numFmtId="0" fontId="17" fillId="0" borderId="15" xfId="0" applyFont="1" applyFill="1" applyBorder="1" applyAlignment="1" applyProtection="1">
      <alignment vertical="center" wrapText="1"/>
    </xf>
    <xf numFmtId="0" fontId="17" fillId="0" borderId="4" xfId="28" applyNumberFormat="1" applyFont="1" applyFill="1" applyBorder="1" applyAlignment="1" applyProtection="1">
      <alignment horizontal="center" vertical="center" wrapText="1"/>
    </xf>
    <xf numFmtId="0" fontId="17" fillId="0" borderId="4" xfId="0" applyNumberFormat="1" applyFont="1" applyFill="1" applyBorder="1" applyAlignment="1" applyProtection="1">
      <alignment horizontal="center" vertical="center" wrapText="1"/>
    </xf>
    <xf numFmtId="0" fontId="17" fillId="0" borderId="7" xfId="0" applyFont="1" applyFill="1" applyBorder="1" applyAlignment="1" applyProtection="1">
      <alignment horizontal="center" vertical="center" wrapText="1"/>
    </xf>
    <xf numFmtId="0" fontId="17" fillId="0" borderId="0" xfId="0" applyFont="1" applyFill="1" applyBorder="1" applyAlignment="1" applyProtection="1">
      <alignment horizontal="center" vertical="center" wrapText="1"/>
    </xf>
    <xf numFmtId="0" fontId="17" fillId="0" borderId="15" xfId="0" applyFont="1" applyFill="1" applyBorder="1" applyAlignment="1" applyProtection="1">
      <alignment horizontal="center" vertical="center" wrapText="1"/>
    </xf>
    <xf numFmtId="10" fontId="17" fillId="0" borderId="4" xfId="28" applyNumberFormat="1" applyFont="1" applyFill="1" applyBorder="1" applyAlignment="1" applyProtection="1">
      <alignment horizontal="center" vertical="center" wrapText="1"/>
    </xf>
    <xf numFmtId="0" fontId="23" fillId="0" borderId="4" xfId="0" applyNumberFormat="1" applyFont="1" applyFill="1" applyBorder="1" applyAlignment="1" applyProtection="1">
      <alignment horizontal="center" vertical="center" wrapText="1"/>
    </xf>
    <xf numFmtId="0" fontId="23" fillId="0" borderId="4" xfId="0" applyNumberFormat="1" applyFont="1" applyFill="1" applyBorder="1" applyAlignment="1" applyProtection="1">
      <alignment horizontal="center" vertical="center"/>
    </xf>
    <xf numFmtId="0" fontId="31" fillId="0" borderId="4" xfId="0" applyFont="1" applyFill="1" applyBorder="1" applyAlignment="1" applyProtection="1">
      <alignment horizontal="center" vertical="top" wrapText="1"/>
    </xf>
    <xf numFmtId="0" fontId="23" fillId="0" borderId="4" xfId="0" applyFont="1" applyFill="1" applyBorder="1" applyAlignment="1" applyProtection="1">
      <alignment horizontal="center" vertical="center" wrapText="1"/>
    </xf>
    <xf numFmtId="0" fontId="0" fillId="0" borderId="0" xfId="0" applyAlignment="1">
      <alignment vertical="center" wrapText="1"/>
    </xf>
    <xf numFmtId="0" fontId="2" fillId="0" borderId="0" xfId="0" applyFont="1" applyAlignment="1" applyProtection="1">
      <alignment horizontal="center" vertical="center" wrapText="1"/>
    </xf>
    <xf numFmtId="0" fontId="6" fillId="0" borderId="4" xfId="0" applyFont="1" applyFill="1" applyBorder="1" applyAlignment="1" applyProtection="1">
      <alignment horizontal="center" vertical="center" wrapText="1"/>
      <protection locked="0"/>
    </xf>
    <xf numFmtId="0" fontId="20" fillId="0" borderId="4" xfId="0" applyFont="1" applyFill="1" applyBorder="1" applyAlignment="1" applyProtection="1">
      <alignment horizontal="center" vertical="center" wrapText="1"/>
    </xf>
    <xf numFmtId="0" fontId="20" fillId="0" borderId="4" xfId="0" applyFont="1" applyFill="1" applyBorder="1" applyAlignment="1" applyProtection="1">
      <alignment horizontal="center" vertical="top" wrapText="1"/>
    </xf>
    <xf numFmtId="0" fontId="20" fillId="0" borderId="7" xfId="0" applyFont="1" applyFill="1" applyBorder="1" applyAlignment="1" applyProtection="1">
      <alignment horizontal="center" vertical="top" wrapText="1"/>
    </xf>
    <xf numFmtId="0" fontId="20" fillId="0" borderId="0" xfId="0" applyFont="1" applyFill="1" applyBorder="1" applyAlignment="1" applyProtection="1">
      <alignment horizontal="center" vertical="top" wrapText="1"/>
    </xf>
    <xf numFmtId="0" fontId="20" fillId="0" borderId="15" xfId="0" applyFont="1" applyFill="1" applyBorder="1" applyAlignment="1" applyProtection="1">
      <alignment horizontal="center" vertical="top" wrapText="1"/>
    </xf>
    <xf numFmtId="0" fontId="20" fillId="0" borderId="0" xfId="0" applyFont="1" applyFill="1" applyBorder="1" applyAlignment="1" applyProtection="1">
      <alignment horizontal="left" vertical="top" wrapText="1"/>
    </xf>
    <xf numFmtId="0" fontId="20" fillId="0" borderId="15" xfId="0" applyFont="1" applyFill="1" applyBorder="1" applyAlignment="1" applyProtection="1">
      <alignment horizontal="left" vertical="top" wrapText="1"/>
    </xf>
    <xf numFmtId="0" fontId="23" fillId="0" borderId="4" xfId="0" applyFont="1" applyFill="1" applyBorder="1" applyAlignment="1" applyProtection="1">
      <alignment horizontal="center" vertical="center" wrapText="1"/>
    </xf>
    <xf numFmtId="0" fontId="2" fillId="0" borderId="15" xfId="0" applyFont="1" applyBorder="1" applyProtection="1"/>
    <xf numFmtId="0" fontId="0" fillId="0" borderId="10" xfId="0" applyBorder="1"/>
    <xf numFmtId="0" fontId="0" fillId="0" borderId="14" xfId="0" applyBorder="1"/>
    <xf numFmtId="0" fontId="4" fillId="0" borderId="7" xfId="0" applyFont="1" applyFill="1" applyBorder="1" applyAlignment="1" applyProtection="1">
      <alignment horizontal="left" vertical="top" wrapText="1"/>
    </xf>
    <xf numFmtId="0" fontId="4" fillId="0" borderId="0" xfId="0" applyFont="1" applyFill="1" applyBorder="1" applyAlignment="1" applyProtection="1">
      <alignment horizontal="left" vertical="top" wrapText="1"/>
    </xf>
    <xf numFmtId="0" fontId="4" fillId="0" borderId="15" xfId="0" applyFont="1" applyFill="1" applyBorder="1" applyAlignment="1" applyProtection="1">
      <alignment horizontal="left" vertical="top" wrapText="1"/>
    </xf>
    <xf numFmtId="0" fontId="4" fillId="0" borderId="7" xfId="0" applyFont="1" applyFill="1" applyBorder="1" applyAlignment="1" applyProtection="1">
      <alignment horizontal="left" vertical="top" wrapText="1"/>
    </xf>
    <xf numFmtId="0" fontId="4" fillId="0" borderId="0" xfId="0" applyFont="1" applyFill="1" applyBorder="1" applyAlignment="1" applyProtection="1">
      <alignment horizontal="left" vertical="top" wrapText="1"/>
    </xf>
    <xf numFmtId="0" fontId="4" fillId="0" borderId="15" xfId="0" applyFont="1" applyFill="1" applyBorder="1" applyAlignment="1" applyProtection="1">
      <alignment horizontal="left" vertical="top" wrapText="1"/>
    </xf>
    <xf numFmtId="0" fontId="4" fillId="0" borderId="7" xfId="0" applyFont="1" applyFill="1" applyBorder="1" applyAlignment="1" applyProtection="1">
      <alignment horizontal="justify" vertical="top" wrapText="1"/>
    </xf>
    <xf numFmtId="0" fontId="4" fillId="0" borderId="0" xfId="0" applyFont="1" applyFill="1" applyBorder="1" applyAlignment="1" applyProtection="1">
      <alignment horizontal="justify" vertical="top" wrapText="1"/>
    </xf>
    <xf numFmtId="0" fontId="4" fillId="0" borderId="15" xfId="0" applyFont="1" applyFill="1" applyBorder="1" applyAlignment="1" applyProtection="1">
      <alignment horizontal="justify" vertical="top" wrapText="1"/>
    </xf>
    <xf numFmtId="0" fontId="20" fillId="0" borderId="0" xfId="0" applyFont="1" applyFill="1" applyBorder="1" applyAlignment="1" applyProtection="1">
      <alignment horizontal="center" vertical="top" wrapText="1"/>
    </xf>
    <xf numFmtId="0" fontId="20" fillId="0" borderId="15" xfId="0" applyFont="1" applyFill="1" applyBorder="1" applyAlignment="1" applyProtection="1">
      <alignment horizontal="center" vertical="top" wrapText="1"/>
    </xf>
    <xf numFmtId="0" fontId="20" fillId="0" borderId="4" xfId="0" applyFont="1" applyFill="1" applyBorder="1" applyAlignment="1" applyProtection="1">
      <alignment horizontal="center" vertical="top" wrapText="1"/>
    </xf>
    <xf numFmtId="168" fontId="6" fillId="0" borderId="11" xfId="41" applyNumberFormat="1" applyFont="1" applyFill="1" applyBorder="1" applyAlignment="1" applyProtection="1">
      <alignment horizontal="center" vertical="center" wrapText="1"/>
      <protection locked="0"/>
    </xf>
    <xf numFmtId="168" fontId="6" fillId="0" borderId="12" xfId="41" applyNumberFormat="1" applyFont="1" applyFill="1" applyBorder="1" applyAlignment="1" applyProtection="1">
      <alignment horizontal="center" vertical="center" wrapText="1"/>
      <protection locked="0"/>
    </xf>
    <xf numFmtId="168" fontId="6" fillId="0" borderId="5" xfId="41" applyNumberFormat="1" applyFont="1" applyFill="1" applyBorder="1" applyAlignment="1" applyProtection="1">
      <alignment horizontal="center" vertical="center" wrapText="1"/>
      <protection locked="0"/>
    </xf>
    <xf numFmtId="10" fontId="6" fillId="0" borderId="11" xfId="28" applyNumberFormat="1" applyFont="1" applyFill="1" applyBorder="1" applyAlignment="1" applyProtection="1">
      <alignment horizontal="center" vertical="center" wrapText="1"/>
      <protection locked="0"/>
    </xf>
    <xf numFmtId="10" fontId="6" fillId="0" borderId="12" xfId="28" applyNumberFormat="1" applyFont="1" applyFill="1" applyBorder="1" applyAlignment="1" applyProtection="1">
      <alignment horizontal="center" vertical="center" wrapText="1"/>
      <protection locked="0"/>
    </xf>
    <xf numFmtId="10" fontId="6" fillId="0" borderId="5" xfId="28" applyNumberFormat="1" applyFont="1" applyFill="1" applyBorder="1" applyAlignment="1" applyProtection="1">
      <alignment horizontal="center" vertical="center" wrapText="1"/>
      <protection locked="0"/>
    </xf>
    <xf numFmtId="0" fontId="2" fillId="0" borderId="1" xfId="0" applyFont="1" applyBorder="1" applyAlignment="1" applyProtection="1">
      <alignment horizontal="center"/>
    </xf>
    <xf numFmtId="0" fontId="2" fillId="0" borderId="6" xfId="0" applyFont="1" applyBorder="1" applyAlignment="1" applyProtection="1">
      <alignment horizontal="center"/>
    </xf>
    <xf numFmtId="0" fontId="2" fillId="0" borderId="8" xfId="0" applyFont="1" applyBorder="1" applyAlignment="1" applyProtection="1">
      <alignment horizontal="center"/>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xf>
    <xf numFmtId="0" fontId="4" fillId="0" borderId="7"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9" xfId="0" applyFont="1" applyBorder="1" applyAlignment="1" applyProtection="1">
      <alignment horizontal="center" vertical="center"/>
    </xf>
    <xf numFmtId="0" fontId="4" fillId="0" borderId="10" xfId="0" applyFont="1" applyBorder="1" applyAlignment="1" applyProtection="1">
      <alignment horizontal="center" vertical="center"/>
    </xf>
    <xf numFmtId="0" fontId="5" fillId="2" borderId="11" xfId="0" applyFont="1" applyFill="1" applyBorder="1" applyAlignment="1" applyProtection="1">
      <alignment horizontal="center"/>
    </xf>
    <xf numFmtId="0" fontId="5" fillId="2" borderId="12" xfId="0" applyFont="1" applyFill="1" applyBorder="1" applyAlignment="1" applyProtection="1">
      <alignment horizontal="center"/>
    </xf>
    <xf numFmtId="0" fontId="5" fillId="2" borderId="5" xfId="0" applyFont="1" applyFill="1" applyBorder="1" applyAlignment="1" applyProtection="1">
      <alignment horizontal="center"/>
    </xf>
    <xf numFmtId="0" fontId="6" fillId="0" borderId="11" xfId="0" applyFont="1" applyFill="1" applyBorder="1" applyAlignment="1" applyProtection="1">
      <alignment vertical="center" wrapText="1"/>
      <protection locked="0"/>
    </xf>
    <xf numFmtId="0" fontId="6" fillId="0" borderId="12" xfId="0" applyFont="1" applyFill="1" applyBorder="1" applyAlignment="1" applyProtection="1">
      <alignment vertical="center" wrapText="1"/>
      <protection locked="0"/>
    </xf>
    <xf numFmtId="0" fontId="6" fillId="0" borderId="5" xfId="0" applyFont="1" applyFill="1" applyBorder="1" applyAlignment="1" applyProtection="1">
      <alignment vertical="center" wrapText="1"/>
      <protection locked="0"/>
    </xf>
    <xf numFmtId="0" fontId="6" fillId="3" borderId="2"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6" fillId="3" borderId="13" xfId="0" applyFont="1" applyFill="1" applyBorder="1" applyAlignment="1" applyProtection="1">
      <alignment horizontal="center" vertical="center" wrapText="1"/>
    </xf>
    <xf numFmtId="0" fontId="6" fillId="3" borderId="11" xfId="0" applyFont="1" applyFill="1" applyBorder="1" applyAlignment="1" applyProtection="1">
      <alignment horizontal="center" vertical="center" wrapText="1"/>
      <protection locked="0"/>
    </xf>
    <xf numFmtId="0" fontId="6" fillId="3" borderId="12" xfId="0" applyFont="1" applyFill="1" applyBorder="1" applyAlignment="1" applyProtection="1">
      <alignment horizontal="center" vertical="center" wrapText="1"/>
      <protection locked="0"/>
    </xf>
    <xf numFmtId="0" fontId="6" fillId="3" borderId="5" xfId="0" applyFont="1" applyFill="1" applyBorder="1" applyAlignment="1" applyProtection="1">
      <alignment horizontal="center" vertical="center" wrapText="1"/>
      <protection locked="0"/>
    </xf>
    <xf numFmtId="168" fontId="6" fillId="0" borderId="11" xfId="27" applyNumberFormat="1" applyFont="1" applyFill="1" applyBorder="1" applyAlignment="1" applyProtection="1">
      <alignment horizontal="center" vertical="center" wrapText="1"/>
      <protection locked="0"/>
    </xf>
    <xf numFmtId="168" fontId="6" fillId="0" borderId="12" xfId="27" applyNumberFormat="1" applyFont="1" applyFill="1" applyBorder="1" applyAlignment="1" applyProtection="1">
      <alignment horizontal="center" vertical="center" wrapText="1"/>
      <protection locked="0"/>
    </xf>
    <xf numFmtId="168" fontId="6" fillId="0" borderId="5" xfId="27" applyNumberFormat="1" applyFont="1" applyFill="1" applyBorder="1" applyAlignment="1" applyProtection="1">
      <alignment horizontal="center" vertical="center" wrapText="1"/>
      <protection locked="0"/>
    </xf>
    <xf numFmtId="0" fontId="6" fillId="5" borderId="11" xfId="0" applyFont="1" applyFill="1" applyBorder="1" applyAlignment="1" applyProtection="1">
      <alignment horizontal="left" vertical="center" wrapText="1"/>
      <protection locked="0"/>
    </xf>
    <xf numFmtId="0" fontId="6" fillId="5" borderId="12" xfId="0" applyFont="1" applyFill="1" applyBorder="1" applyAlignment="1" applyProtection="1">
      <alignment horizontal="left" vertical="center" wrapText="1"/>
      <protection locked="0"/>
    </xf>
    <xf numFmtId="0" fontId="6" fillId="5" borderId="5" xfId="0" applyFont="1" applyFill="1" applyBorder="1" applyAlignment="1" applyProtection="1">
      <alignment horizontal="left" vertical="center" wrapText="1"/>
      <protection locked="0"/>
    </xf>
    <xf numFmtId="0" fontId="6" fillId="0" borderId="11" xfId="0" applyFont="1" applyBorder="1" applyAlignment="1" applyProtection="1">
      <alignment vertical="center" wrapText="1"/>
    </xf>
    <xf numFmtId="0" fontId="6" fillId="0" borderId="5" xfId="0" applyFont="1" applyBorder="1" applyAlignment="1" applyProtection="1">
      <alignment vertical="center" wrapText="1"/>
    </xf>
    <xf numFmtId="0" fontId="6" fillId="0" borderId="1" xfId="0" applyFont="1" applyBorder="1" applyAlignment="1" applyProtection="1">
      <alignment vertical="center" wrapText="1"/>
    </xf>
    <xf numFmtId="0" fontId="6" fillId="0" borderId="8" xfId="0" applyFont="1" applyBorder="1" applyAlignment="1" applyProtection="1">
      <alignment vertical="center" wrapText="1"/>
    </xf>
    <xf numFmtId="0" fontId="6" fillId="0" borderId="2" xfId="0"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6" fillId="0" borderId="14" xfId="0" applyFont="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xf>
    <xf numFmtId="0" fontId="16" fillId="0" borderId="0" xfId="19" applyFont="1" applyFill="1" applyBorder="1" applyAlignment="1" applyProtection="1">
      <alignment horizontal="center" vertical="top" wrapText="1"/>
      <protection locked="0"/>
    </xf>
    <xf numFmtId="0" fontId="16" fillId="0" borderId="15" xfId="19" applyFont="1" applyFill="1" applyBorder="1" applyAlignment="1" applyProtection="1">
      <alignment horizontal="center" vertical="top" wrapText="1"/>
      <protection locked="0"/>
    </xf>
    <xf numFmtId="0" fontId="6" fillId="0" borderId="0" xfId="0" applyFont="1" applyFill="1" applyBorder="1" applyAlignment="1" applyProtection="1">
      <alignment horizontal="center" vertical="top" wrapText="1"/>
      <protection locked="0"/>
    </xf>
    <xf numFmtId="0" fontId="6" fillId="0" borderId="15" xfId="0" applyFont="1" applyFill="1" applyBorder="1" applyAlignment="1" applyProtection="1">
      <alignment horizontal="center" vertical="top" wrapText="1"/>
      <protection locked="0"/>
    </xf>
    <xf numFmtId="0" fontId="6" fillId="3" borderId="1" xfId="0" applyFont="1" applyFill="1" applyBorder="1" applyAlignment="1" applyProtection="1">
      <alignment horizontal="center" vertical="center" wrapText="1"/>
    </xf>
    <xf numFmtId="0" fontId="4" fillId="5" borderId="2" xfId="0" applyFont="1" applyFill="1" applyBorder="1" applyAlignment="1" applyProtection="1">
      <alignment horizontal="justify" vertical="top" wrapText="1"/>
    </xf>
    <xf numFmtId="0" fontId="4" fillId="5" borderId="3" xfId="0" applyFont="1" applyFill="1" applyBorder="1" applyAlignment="1" applyProtection="1">
      <alignment horizontal="justify" vertical="top" wrapText="1"/>
    </xf>
    <xf numFmtId="0" fontId="4" fillId="5" borderId="13" xfId="0" applyFont="1" applyFill="1" applyBorder="1" applyAlignment="1" applyProtection="1">
      <alignment horizontal="justify" vertical="top" wrapText="1"/>
    </xf>
    <xf numFmtId="0" fontId="4" fillId="0" borderId="4" xfId="0" applyFont="1" applyFill="1" applyBorder="1" applyAlignment="1" applyProtection="1">
      <alignment horizontal="justify" vertical="top" wrapText="1"/>
    </xf>
    <xf numFmtId="0" fontId="4" fillId="0" borderId="7" xfId="0" applyFont="1" applyFill="1" applyBorder="1" applyAlignment="1" applyProtection="1">
      <alignment horizontal="left" vertical="top" wrapText="1"/>
    </xf>
    <xf numFmtId="0" fontId="4" fillId="0" borderId="0" xfId="0" applyFont="1" applyFill="1" applyBorder="1" applyAlignment="1" applyProtection="1">
      <alignment horizontal="left" vertical="top" wrapText="1"/>
    </xf>
    <xf numFmtId="0" fontId="4" fillId="0" borderId="15" xfId="0" applyFont="1" applyFill="1" applyBorder="1" applyAlignment="1" applyProtection="1">
      <alignment horizontal="left" vertical="top" wrapText="1"/>
    </xf>
    <xf numFmtId="0" fontId="26" fillId="3" borderId="4" xfId="0" applyFont="1" applyFill="1" applyBorder="1" applyAlignment="1" applyProtection="1">
      <alignment horizontal="center" vertical="center" wrapText="1"/>
    </xf>
    <xf numFmtId="168" fontId="4" fillId="0" borderId="4" xfId="51" applyNumberFormat="1" applyFont="1" applyFill="1" applyBorder="1" applyAlignment="1" applyProtection="1">
      <alignment horizontal="justify" vertical="top" wrapText="1"/>
    </xf>
    <xf numFmtId="2" fontId="4" fillId="3" borderId="4" xfId="28" applyNumberFormat="1" applyFont="1" applyFill="1" applyBorder="1" applyAlignment="1" applyProtection="1">
      <alignment horizontal="center" vertical="top" wrapText="1"/>
    </xf>
    <xf numFmtId="0" fontId="4" fillId="0" borderId="7" xfId="0" applyFont="1" applyFill="1" applyBorder="1" applyAlignment="1" applyProtection="1">
      <alignment horizontal="justify" vertical="top" wrapText="1"/>
    </xf>
    <xf numFmtId="0" fontId="4" fillId="0" borderId="0" xfId="0" applyFont="1" applyFill="1" applyBorder="1" applyAlignment="1" applyProtection="1">
      <alignment horizontal="justify" vertical="top" wrapText="1"/>
    </xf>
    <xf numFmtId="0" fontId="4" fillId="0" borderId="15" xfId="0" applyFont="1" applyFill="1" applyBorder="1" applyAlignment="1" applyProtection="1">
      <alignment horizontal="justify" vertical="top" wrapText="1"/>
    </xf>
    <xf numFmtId="0" fontId="6" fillId="3" borderId="11" xfId="0" applyFont="1" applyFill="1" applyBorder="1" applyAlignment="1" applyProtection="1">
      <alignment horizontal="left" vertical="center" wrapText="1"/>
    </xf>
    <xf numFmtId="0" fontId="6" fillId="3" borderId="12" xfId="0" applyFont="1" applyFill="1" applyBorder="1" applyAlignment="1" applyProtection="1">
      <alignment horizontal="left" vertical="center" wrapText="1"/>
    </xf>
    <xf numFmtId="0" fontId="6" fillId="3" borderId="5" xfId="0" applyFont="1" applyFill="1" applyBorder="1" applyAlignment="1" applyProtection="1">
      <alignment horizontal="left" vertical="center" wrapText="1"/>
    </xf>
    <xf numFmtId="0" fontId="6" fillId="0" borderId="11"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168" fontId="4" fillId="3" borderId="4" xfId="27" applyNumberFormat="1" applyFont="1" applyFill="1" applyBorder="1" applyAlignment="1" applyProtection="1">
      <alignment horizontal="justify" vertical="top" wrapText="1"/>
    </xf>
    <xf numFmtId="0" fontId="30" fillId="0" borderId="7" xfId="0" applyFont="1" applyFill="1" applyBorder="1" applyAlignment="1" applyProtection="1">
      <alignment horizontal="center" vertical="top" wrapText="1"/>
    </xf>
    <xf numFmtId="0" fontId="30" fillId="0" borderId="0" xfId="0" applyFont="1" applyFill="1" applyBorder="1" applyAlignment="1" applyProtection="1">
      <alignment horizontal="center" vertical="top" wrapText="1"/>
    </xf>
    <xf numFmtId="0" fontId="30" fillId="0" borderId="15" xfId="0" applyFont="1" applyFill="1" applyBorder="1" applyAlignment="1" applyProtection="1">
      <alignment horizontal="center" vertical="top" wrapText="1"/>
    </xf>
    <xf numFmtId="0" fontId="26" fillId="0" borderId="7" xfId="0" applyFont="1" applyFill="1" applyBorder="1" applyAlignment="1" applyProtection="1">
      <alignment horizontal="center" vertical="top" wrapText="1"/>
    </xf>
    <xf numFmtId="0" fontId="26" fillId="0" borderId="0" xfId="0" applyFont="1" applyFill="1" applyBorder="1" applyAlignment="1" applyProtection="1">
      <alignment horizontal="center" vertical="top" wrapText="1"/>
    </xf>
    <xf numFmtId="0" fontId="26" fillId="0" borderId="15" xfId="0" applyFont="1" applyFill="1" applyBorder="1" applyAlignment="1" applyProtection="1">
      <alignment horizontal="center" vertical="top" wrapText="1"/>
    </xf>
    <xf numFmtId="168" fontId="4" fillId="3" borderId="4" xfId="51" applyNumberFormat="1" applyFont="1" applyFill="1" applyBorder="1" applyAlignment="1" applyProtection="1">
      <alignment horizontal="justify" vertical="top" wrapText="1"/>
    </xf>
    <xf numFmtId="9" fontId="4" fillId="3" borderId="4" xfId="28" applyFont="1" applyFill="1" applyBorder="1" applyAlignment="1" applyProtection="1">
      <alignment horizontal="center" vertical="top" wrapText="1"/>
    </xf>
    <xf numFmtId="0" fontId="6" fillId="3" borderId="2" xfId="0" applyFont="1" applyFill="1" applyBorder="1" applyAlignment="1" applyProtection="1">
      <alignment horizontal="left" vertical="center" wrapText="1"/>
    </xf>
    <xf numFmtId="0" fontId="6" fillId="3" borderId="13" xfId="0" applyFont="1" applyFill="1" applyBorder="1" applyAlignment="1" applyProtection="1">
      <alignment horizontal="left" vertical="center" wrapText="1"/>
    </xf>
    <xf numFmtId="0" fontId="6" fillId="3" borderId="9" xfId="0" applyFont="1" applyFill="1" applyBorder="1" applyAlignment="1" applyProtection="1">
      <alignment horizontal="left" vertical="center" wrapText="1"/>
    </xf>
    <xf numFmtId="0" fontId="6" fillId="3" borderId="14" xfId="0" applyFont="1" applyFill="1" applyBorder="1" applyAlignment="1" applyProtection="1">
      <alignment horizontal="left" vertical="center" wrapText="1"/>
    </xf>
    <xf numFmtId="0" fontId="6" fillId="3" borderId="11" xfId="0" applyFont="1" applyFill="1" applyBorder="1" applyAlignment="1" applyProtection="1">
      <alignment horizontal="center" vertical="center" wrapText="1"/>
    </xf>
    <xf numFmtId="0" fontId="6" fillId="3" borderId="5" xfId="0" applyFont="1" applyFill="1" applyBorder="1" applyAlignment="1" applyProtection="1">
      <alignment horizontal="center" vertical="center" wrapText="1"/>
    </xf>
    <xf numFmtId="0" fontId="6" fillId="3" borderId="12" xfId="0" applyFont="1" applyFill="1" applyBorder="1" applyAlignment="1" applyProtection="1">
      <alignment horizontal="center" vertical="center" wrapText="1"/>
    </xf>
    <xf numFmtId="0" fontId="6" fillId="3" borderId="11" xfId="0" applyFont="1" applyFill="1" applyBorder="1" applyAlignment="1" applyProtection="1">
      <alignment horizontal="center"/>
    </xf>
    <xf numFmtId="0" fontId="6" fillId="3" borderId="12" xfId="0" applyFont="1" applyFill="1" applyBorder="1" applyAlignment="1" applyProtection="1">
      <alignment horizontal="center"/>
    </xf>
    <xf numFmtId="0" fontId="6" fillId="3" borderId="5" xfId="0" applyFont="1" applyFill="1" applyBorder="1" applyAlignment="1" applyProtection="1">
      <alignment horizontal="center"/>
    </xf>
    <xf numFmtId="10" fontId="6" fillId="3" borderId="11" xfId="0" applyNumberFormat="1" applyFont="1" applyFill="1" applyBorder="1" applyAlignment="1" applyProtection="1">
      <alignment horizontal="center" vertical="center" wrapText="1"/>
      <protection locked="0"/>
    </xf>
    <xf numFmtId="10" fontId="6" fillId="3" borderId="12" xfId="0" applyNumberFormat="1" applyFont="1" applyFill="1" applyBorder="1" applyAlignment="1" applyProtection="1">
      <alignment horizontal="center" vertical="center" wrapText="1"/>
      <protection locked="0"/>
    </xf>
    <xf numFmtId="10" fontId="6" fillId="3" borderId="5" xfId="0" applyNumberFormat="1" applyFont="1" applyFill="1" applyBorder="1" applyAlignment="1" applyProtection="1">
      <alignment horizontal="center" vertical="center" wrapText="1"/>
      <protection locked="0"/>
    </xf>
    <xf numFmtId="10" fontId="6" fillId="0" borderId="11" xfId="0" applyNumberFormat="1" applyFont="1" applyFill="1" applyBorder="1" applyAlignment="1" applyProtection="1">
      <alignment horizontal="center" vertical="center" wrapText="1"/>
    </xf>
    <xf numFmtId="10" fontId="6" fillId="0" borderId="12" xfId="0" applyNumberFormat="1" applyFont="1" applyFill="1" applyBorder="1" applyAlignment="1" applyProtection="1">
      <alignment horizontal="center" vertical="center" wrapText="1"/>
    </xf>
    <xf numFmtId="10" fontId="6" fillId="0" borderId="5" xfId="0" applyNumberFormat="1" applyFont="1" applyFill="1" applyBorder="1" applyAlignment="1" applyProtection="1">
      <alignment horizontal="center" vertical="center" wrapText="1"/>
    </xf>
    <xf numFmtId="0" fontId="6" fillId="6" borderId="11" xfId="0" applyFont="1" applyFill="1" applyBorder="1" applyAlignment="1" applyProtection="1">
      <alignment horizontal="center" vertical="center" wrapText="1"/>
    </xf>
    <xf numFmtId="0" fontId="6" fillId="6" borderId="5" xfId="0" applyFont="1" applyFill="1" applyBorder="1" applyAlignment="1" applyProtection="1">
      <alignment horizontal="center" vertical="center" wrapText="1"/>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6" fillId="0" borderId="12"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20" fillId="0" borderId="2" xfId="0" applyFont="1" applyFill="1" applyBorder="1" applyAlignment="1" applyProtection="1">
      <alignment horizontal="justify" vertical="justify" wrapText="1"/>
    </xf>
    <xf numFmtId="0" fontId="20" fillId="0" borderId="3" xfId="0" applyFont="1" applyFill="1" applyBorder="1" applyAlignment="1" applyProtection="1">
      <alignment horizontal="justify" vertical="justify" wrapText="1"/>
    </xf>
    <xf numFmtId="0" fontId="20" fillId="0" borderId="13" xfId="0" applyFont="1" applyFill="1" applyBorder="1" applyAlignment="1" applyProtection="1">
      <alignment horizontal="justify" vertical="justify" wrapText="1"/>
    </xf>
    <xf numFmtId="0" fontId="20" fillId="0" borderId="7" xfId="0" applyFont="1" applyFill="1" applyBorder="1" applyAlignment="1" applyProtection="1">
      <alignment horizontal="justify" vertical="justify" wrapText="1"/>
    </xf>
    <xf numFmtId="0" fontId="20" fillId="0" borderId="0" xfId="0" applyFont="1" applyFill="1" applyBorder="1" applyAlignment="1" applyProtection="1">
      <alignment horizontal="justify" vertical="justify" wrapText="1"/>
    </xf>
    <xf numFmtId="0" fontId="20" fillId="0" borderId="15" xfId="0" applyFont="1" applyFill="1" applyBorder="1" applyAlignment="1" applyProtection="1">
      <alignment horizontal="justify" vertical="justify" wrapText="1"/>
    </xf>
    <xf numFmtId="0" fontId="20" fillId="0" borderId="7" xfId="0" applyFont="1" applyFill="1" applyBorder="1" applyAlignment="1" applyProtection="1">
      <alignment horizontal="center" vertical="top" wrapText="1"/>
    </xf>
    <xf numFmtId="0" fontId="20" fillId="0" borderId="0" xfId="0" applyFont="1" applyFill="1" applyBorder="1" applyAlignment="1" applyProtection="1">
      <alignment horizontal="center" vertical="top" wrapText="1"/>
    </xf>
    <xf numFmtId="0" fontId="20" fillId="0" borderId="15" xfId="0" applyFont="1" applyFill="1" applyBorder="1" applyAlignment="1" applyProtection="1">
      <alignment horizontal="center" vertical="top" wrapText="1"/>
    </xf>
    <xf numFmtId="0" fontId="20" fillId="0" borderId="7" xfId="0" applyFont="1" applyFill="1" applyBorder="1" applyAlignment="1" applyProtection="1">
      <alignment horizontal="left" vertical="top" wrapText="1"/>
    </xf>
    <xf numFmtId="0" fontId="20" fillId="0" borderId="0" xfId="0" applyFont="1" applyFill="1" applyBorder="1" applyAlignment="1" applyProtection="1">
      <alignment horizontal="left" vertical="top" wrapText="1"/>
    </xf>
    <xf numFmtId="0" fontId="20" fillId="0" borderId="15" xfId="0" applyFont="1" applyFill="1" applyBorder="1" applyAlignment="1" applyProtection="1">
      <alignment horizontal="left" vertical="top" wrapText="1"/>
    </xf>
    <xf numFmtId="0" fontId="20" fillId="0" borderId="4" xfId="0" applyFont="1" applyFill="1" applyBorder="1" applyAlignment="1" applyProtection="1">
      <alignment horizontal="center" vertical="top" wrapText="1"/>
    </xf>
    <xf numFmtId="3" fontId="17" fillId="0" borderId="11" xfId="28" applyNumberFormat="1" applyFont="1" applyFill="1" applyBorder="1" applyAlignment="1" applyProtection="1">
      <alignment horizontal="center" vertical="center" wrapText="1"/>
      <protection locked="0"/>
    </xf>
    <xf numFmtId="3" fontId="17" fillId="0" borderId="12" xfId="28" applyNumberFormat="1" applyFont="1" applyFill="1" applyBorder="1" applyAlignment="1" applyProtection="1">
      <alignment horizontal="center" vertical="center" wrapText="1"/>
      <protection locked="0"/>
    </xf>
    <xf numFmtId="3" fontId="17" fillId="0" borderId="5" xfId="28" applyNumberFormat="1" applyFont="1" applyFill="1" applyBorder="1" applyAlignment="1" applyProtection="1">
      <alignment horizontal="center" vertical="center" wrapText="1"/>
      <protection locked="0"/>
    </xf>
    <xf numFmtId="0" fontId="15" fillId="0" borderId="0" xfId="19" applyFill="1" applyBorder="1" applyAlignment="1" applyProtection="1">
      <alignment horizontal="center" vertical="top" wrapText="1"/>
      <protection locked="0"/>
    </xf>
    <xf numFmtId="0" fontId="15" fillId="0" borderId="15" xfId="19" applyFill="1" applyBorder="1" applyAlignment="1" applyProtection="1">
      <alignment horizontal="center" vertical="top" wrapText="1"/>
      <protection locked="0"/>
    </xf>
    <xf numFmtId="2" fontId="17" fillId="0" borderId="11" xfId="28" applyNumberFormat="1" applyFont="1" applyFill="1" applyBorder="1" applyAlignment="1" applyProtection="1">
      <alignment horizontal="center" vertical="center" wrapText="1"/>
      <protection locked="0"/>
    </xf>
    <xf numFmtId="2" fontId="17" fillId="0" borderId="12" xfId="28" applyNumberFormat="1" applyFont="1" applyFill="1" applyBorder="1" applyAlignment="1" applyProtection="1">
      <alignment horizontal="center" vertical="center" wrapText="1"/>
      <protection locked="0"/>
    </xf>
    <xf numFmtId="2" fontId="17" fillId="0" borderId="5" xfId="28" applyNumberFormat="1" applyFont="1" applyFill="1" applyBorder="1" applyAlignment="1" applyProtection="1">
      <alignment horizontal="center" vertical="center" wrapText="1"/>
      <protection locked="0"/>
    </xf>
    <xf numFmtId="0" fontId="20" fillId="0" borderId="4" xfId="0" applyFont="1" applyFill="1" applyBorder="1" applyAlignment="1" applyProtection="1">
      <alignment horizontal="center" vertical="center" wrapText="1"/>
    </xf>
    <xf numFmtId="0" fontId="6" fillId="3" borderId="4" xfId="0" applyFont="1" applyFill="1" applyBorder="1" applyAlignment="1" applyProtection="1">
      <alignment horizontal="left" vertical="center" wrapText="1"/>
    </xf>
    <xf numFmtId="0" fontId="6" fillId="0" borderId="4" xfId="0" applyFont="1" applyBorder="1" applyAlignment="1" applyProtection="1">
      <alignment horizontal="center" vertical="center" wrapText="1"/>
    </xf>
    <xf numFmtId="0" fontId="6" fillId="0" borderId="4" xfId="0" applyFont="1" applyBorder="1" applyAlignment="1" applyProtection="1">
      <alignment horizontal="center" vertical="center" wrapText="1"/>
      <protection locked="0"/>
    </xf>
    <xf numFmtId="10" fontId="6" fillId="6" borderId="11" xfId="0" applyNumberFormat="1" applyFont="1" applyFill="1" applyBorder="1" applyAlignment="1" applyProtection="1">
      <alignment horizontal="center" vertical="center" wrapText="1"/>
      <protection locked="0"/>
    </xf>
    <xf numFmtId="10" fontId="6" fillId="6" borderId="12" xfId="0" applyNumberFormat="1" applyFont="1" applyFill="1" applyBorder="1" applyAlignment="1" applyProtection="1">
      <alignment horizontal="center" vertical="center" wrapText="1"/>
      <protection locked="0"/>
    </xf>
    <xf numFmtId="10" fontId="6" fillId="6" borderId="5" xfId="0" applyNumberFormat="1" applyFont="1" applyFill="1" applyBorder="1" applyAlignment="1" applyProtection="1">
      <alignment horizontal="center" vertical="center" wrapText="1"/>
      <protection locked="0"/>
    </xf>
    <xf numFmtId="0" fontId="18" fillId="0" borderId="11" xfId="0" applyFont="1" applyFill="1" applyBorder="1" applyAlignment="1" applyProtection="1">
      <alignment horizontal="center" vertical="center" wrapText="1"/>
      <protection locked="0"/>
    </xf>
    <xf numFmtId="0" fontId="18" fillId="0" borderId="12" xfId="0" applyFont="1" applyFill="1" applyBorder="1" applyAlignment="1" applyProtection="1">
      <alignment horizontal="center" vertical="center" wrapText="1"/>
      <protection locked="0"/>
    </xf>
    <xf numFmtId="0" fontId="18" fillId="0" borderId="5" xfId="0" applyFont="1" applyFill="1" applyBorder="1" applyAlignment="1" applyProtection="1">
      <alignment horizontal="center" vertical="center" wrapText="1"/>
      <protection locked="0"/>
    </xf>
    <xf numFmtId="170" fontId="6" fillId="0" borderId="4" xfId="39" applyNumberFormat="1"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top" wrapText="1"/>
      <protection locked="0"/>
    </xf>
    <xf numFmtId="0" fontId="6" fillId="0" borderId="3" xfId="0" applyFont="1" applyFill="1" applyBorder="1" applyAlignment="1" applyProtection="1">
      <alignment horizontal="center" vertical="top" wrapText="1"/>
      <protection locked="0"/>
    </xf>
    <xf numFmtId="0" fontId="6" fillId="0" borderId="13" xfId="0" applyFont="1" applyFill="1" applyBorder="1" applyAlignment="1" applyProtection="1">
      <alignment horizontal="center" vertical="top" wrapText="1"/>
      <protection locked="0"/>
    </xf>
    <xf numFmtId="0" fontId="6" fillId="0" borderId="7" xfId="0" applyFont="1" applyFill="1" applyBorder="1" applyAlignment="1" applyProtection="1">
      <alignment horizontal="center" vertical="top" wrapText="1"/>
      <protection locked="0"/>
    </xf>
    <xf numFmtId="170" fontId="6" fillId="0" borderId="4" xfId="27" applyNumberFormat="1" applyFont="1" applyFill="1" applyBorder="1" applyAlignment="1" applyProtection="1">
      <alignment horizontal="center" vertical="center" wrapText="1"/>
      <protection locked="0"/>
    </xf>
    <xf numFmtId="0" fontId="6" fillId="3" borderId="4" xfId="0" applyFont="1" applyFill="1" applyBorder="1" applyAlignment="1" applyProtection="1">
      <alignment horizontal="center" vertical="center" wrapText="1"/>
      <protection locked="0"/>
    </xf>
    <xf numFmtId="0" fontId="6" fillId="5" borderId="11" xfId="0" applyFont="1" applyFill="1" applyBorder="1" applyAlignment="1" applyProtection="1">
      <alignment horizontal="left" vertical="top" wrapText="1"/>
      <protection locked="0"/>
    </xf>
    <xf numFmtId="0" fontId="6" fillId="5" borderId="12" xfId="0" applyFont="1" applyFill="1" applyBorder="1" applyAlignment="1" applyProtection="1">
      <alignment horizontal="left" vertical="top" wrapText="1"/>
      <protection locked="0"/>
    </xf>
    <xf numFmtId="0" fontId="6" fillId="5" borderId="5" xfId="0" applyFont="1" applyFill="1" applyBorder="1" applyAlignment="1" applyProtection="1">
      <alignment horizontal="left" vertical="top" wrapText="1"/>
      <protection locked="0"/>
    </xf>
    <xf numFmtId="0" fontId="18" fillId="0" borderId="2" xfId="0" applyNumberFormat="1" applyFont="1" applyBorder="1" applyAlignment="1" applyProtection="1">
      <alignment horizontal="center" vertical="center" wrapText="1"/>
      <protection locked="0"/>
    </xf>
    <xf numFmtId="0" fontId="18" fillId="0" borderId="13" xfId="0" applyNumberFormat="1" applyFont="1" applyBorder="1" applyAlignment="1" applyProtection="1">
      <alignment horizontal="center" vertical="center" wrapText="1"/>
      <protection locked="0"/>
    </xf>
    <xf numFmtId="0" fontId="18" fillId="0" borderId="9" xfId="0" applyNumberFormat="1" applyFont="1" applyBorder="1" applyAlignment="1" applyProtection="1">
      <alignment horizontal="center" vertical="center" wrapText="1"/>
      <protection locked="0"/>
    </xf>
    <xf numFmtId="0" fontId="18" fillId="0" borderId="14" xfId="0" applyNumberFormat="1" applyFont="1" applyBorder="1" applyAlignment="1" applyProtection="1">
      <alignment horizontal="center" vertical="center" wrapText="1"/>
      <protection locked="0"/>
    </xf>
    <xf numFmtId="0" fontId="19" fillId="0" borderId="7" xfId="0" applyFont="1" applyBorder="1" applyAlignment="1">
      <alignment horizontal="left" vertical="center" wrapText="1"/>
    </xf>
    <xf numFmtId="0" fontId="19" fillId="0" borderId="0" xfId="0" applyFont="1" applyAlignment="1">
      <alignment horizontal="left" vertical="center" wrapText="1"/>
    </xf>
    <xf numFmtId="0" fontId="19" fillId="0" borderId="15" xfId="0" applyFont="1" applyBorder="1" applyAlignment="1">
      <alignment horizontal="left" vertical="center" wrapText="1"/>
    </xf>
    <xf numFmtId="0" fontId="19" fillId="0" borderId="7" xfId="0" applyFont="1" applyBorder="1" applyAlignment="1">
      <alignment vertical="center" wrapText="1"/>
    </xf>
    <xf numFmtId="0" fontId="19" fillId="0" borderId="0" xfId="0" applyFont="1" applyAlignment="1">
      <alignment vertical="center" wrapText="1"/>
    </xf>
    <xf numFmtId="0" fontId="19" fillId="0" borderId="15" xfId="0" applyFont="1" applyBorder="1" applyAlignment="1">
      <alignment vertical="center" wrapText="1"/>
    </xf>
    <xf numFmtId="0" fontId="23" fillId="0" borderId="4" xfId="0" applyFont="1" applyFill="1" applyBorder="1" applyAlignment="1" applyProtection="1">
      <alignment horizontal="center" vertical="center" wrapText="1"/>
    </xf>
    <xf numFmtId="0" fontId="31" fillId="0" borderId="4" xfId="0" applyFont="1" applyFill="1" applyBorder="1" applyAlignment="1" applyProtection="1">
      <alignment horizontal="center" vertical="center" wrapText="1"/>
    </xf>
    <xf numFmtId="0" fontId="23" fillId="0" borderId="4" xfId="0" applyFont="1" applyFill="1" applyBorder="1" applyAlignment="1" applyProtection="1">
      <alignment horizontal="center" vertical="center"/>
    </xf>
    <xf numFmtId="0" fontId="23" fillId="0" borderId="4" xfId="0" applyNumberFormat="1" applyFont="1" applyFill="1" applyBorder="1" applyAlignment="1" applyProtection="1">
      <alignment horizontal="center" vertical="center" wrapText="1"/>
    </xf>
    <xf numFmtId="0" fontId="23" fillId="0" borderId="4" xfId="0" applyNumberFormat="1" applyFont="1" applyFill="1" applyBorder="1" applyAlignment="1" applyProtection="1">
      <alignment horizontal="center" vertical="center"/>
    </xf>
    <xf numFmtId="0" fontId="5" fillId="2" borderId="11" xfId="0" applyFont="1" applyFill="1" applyBorder="1" applyAlignment="1" applyProtection="1">
      <alignment horizontal="center" vertical="center" wrapText="1"/>
    </xf>
    <xf numFmtId="0" fontId="5" fillId="2" borderId="12" xfId="0" applyFont="1" applyFill="1" applyBorder="1" applyAlignment="1" applyProtection="1">
      <alignment horizontal="center" vertical="center" wrapText="1"/>
    </xf>
    <xf numFmtId="0" fontId="5" fillId="2" borderId="5" xfId="0" applyFont="1" applyFill="1" applyBorder="1" applyAlignment="1" applyProtection="1">
      <alignment horizontal="center" vertical="center" wrapText="1"/>
    </xf>
    <xf numFmtId="0" fontId="26" fillId="0" borderId="2" xfId="0" applyFont="1" applyBorder="1" applyAlignment="1" applyProtection="1">
      <alignment horizontal="center" vertical="center" wrapText="1"/>
    </xf>
    <xf numFmtId="0" fontId="26" fillId="0" borderId="3" xfId="0" applyFont="1" applyBorder="1" applyAlignment="1" applyProtection="1">
      <alignment horizontal="center" vertical="center"/>
    </xf>
    <xf numFmtId="0" fontId="26" fillId="0" borderId="7" xfId="0" applyFont="1" applyBorder="1" applyAlignment="1" applyProtection="1">
      <alignment horizontal="center" vertical="center"/>
    </xf>
    <xf numFmtId="0" fontId="26" fillId="0" borderId="0" xfId="0" applyFont="1" applyBorder="1" applyAlignment="1" applyProtection="1">
      <alignment horizontal="center" vertical="center"/>
    </xf>
    <xf numFmtId="0" fontId="26" fillId="0" borderId="9" xfId="0" applyFont="1" applyBorder="1" applyAlignment="1" applyProtection="1">
      <alignment horizontal="center" vertical="center"/>
    </xf>
    <xf numFmtId="0" fontId="26" fillId="0" borderId="10" xfId="0" applyFont="1" applyBorder="1" applyAlignment="1" applyProtection="1">
      <alignment horizontal="center" vertical="center"/>
    </xf>
    <xf numFmtId="9" fontId="6" fillId="0" borderId="11" xfId="28" applyNumberFormat="1" applyFont="1" applyFill="1" applyBorder="1" applyAlignment="1" applyProtection="1">
      <alignment horizontal="center" vertical="center" wrapText="1"/>
      <protection locked="0"/>
    </xf>
    <xf numFmtId="9" fontId="6" fillId="0" borderId="12" xfId="28" applyNumberFormat="1" applyFont="1" applyFill="1" applyBorder="1" applyAlignment="1" applyProtection="1">
      <alignment horizontal="center" vertical="center" wrapText="1"/>
      <protection locked="0"/>
    </xf>
    <xf numFmtId="9" fontId="6" fillId="0" borderId="5" xfId="28" applyNumberFormat="1" applyFont="1" applyFill="1" applyBorder="1" applyAlignment="1" applyProtection="1">
      <alignment horizontal="center" vertical="center" wrapText="1"/>
      <protection locked="0"/>
    </xf>
    <xf numFmtId="0" fontId="6" fillId="0" borderId="12" xfId="0" applyFont="1" applyFill="1" applyBorder="1" applyAlignment="1" applyProtection="1">
      <alignment horizontal="left" vertical="center" wrapText="1"/>
    </xf>
    <xf numFmtId="0" fontId="6" fillId="0" borderId="4" xfId="0" applyFont="1" applyFill="1" applyBorder="1" applyAlignment="1" applyProtection="1">
      <alignment horizontal="center" vertical="center" wrapText="1"/>
    </xf>
    <xf numFmtId="0" fontId="6" fillId="0" borderId="2" xfId="0" applyFont="1" applyFill="1" applyBorder="1" applyAlignment="1" applyProtection="1">
      <alignment horizontal="justify" vertical="center" wrapText="1"/>
    </xf>
    <xf numFmtId="0" fontId="6" fillId="0" borderId="3" xfId="0" applyFont="1" applyFill="1" applyBorder="1" applyAlignment="1" applyProtection="1">
      <alignment horizontal="justify" vertical="center" wrapText="1"/>
    </xf>
    <xf numFmtId="0" fontId="6" fillId="0" borderId="13" xfId="0" applyFont="1" applyFill="1" applyBorder="1" applyAlignment="1" applyProtection="1">
      <alignment horizontal="justify" vertical="center" wrapText="1"/>
    </xf>
    <xf numFmtId="0" fontId="6" fillId="0" borderId="7" xfId="0" applyFont="1" applyFill="1" applyBorder="1" applyAlignment="1" applyProtection="1">
      <alignment horizontal="justify" vertical="center" wrapText="1"/>
    </xf>
    <xf numFmtId="0" fontId="6" fillId="0" borderId="0" xfId="0" applyFont="1" applyFill="1" applyBorder="1" applyAlignment="1" applyProtection="1">
      <alignment horizontal="justify" vertical="center" wrapText="1"/>
    </xf>
    <xf numFmtId="0" fontId="6" fillId="0" borderId="15" xfId="0" applyFont="1" applyFill="1" applyBorder="1" applyAlignment="1" applyProtection="1">
      <alignment horizontal="justify" vertical="center" wrapText="1"/>
    </xf>
    <xf numFmtId="0" fontId="6" fillId="3" borderId="8" xfId="0" applyFont="1" applyFill="1" applyBorder="1" applyAlignment="1" applyProtection="1">
      <alignment horizontal="center" vertical="center" wrapText="1"/>
    </xf>
    <xf numFmtId="0" fontId="6" fillId="3" borderId="9" xfId="0" applyFont="1" applyFill="1" applyBorder="1" applyAlignment="1" applyProtection="1">
      <alignment horizontal="center" vertical="center" wrapText="1"/>
    </xf>
    <xf numFmtId="0" fontId="6" fillId="3" borderId="14" xfId="0" applyFont="1" applyFill="1" applyBorder="1" applyAlignment="1" applyProtection="1">
      <alignment horizontal="center" vertical="center" wrapText="1"/>
    </xf>
    <xf numFmtId="0" fontId="6" fillId="0" borderId="7" xfId="0" applyFont="1" applyFill="1" applyBorder="1" applyAlignment="1" applyProtection="1">
      <alignment horizontal="left" vertical="top" wrapText="1"/>
    </xf>
    <xf numFmtId="0" fontId="6" fillId="0" borderId="0" xfId="0" applyFont="1" applyFill="1" applyBorder="1" applyAlignment="1" applyProtection="1">
      <alignment horizontal="left" vertical="top" wrapText="1"/>
    </xf>
    <xf numFmtId="0" fontId="6" fillId="0" borderId="15" xfId="0" applyFont="1" applyFill="1" applyBorder="1" applyAlignment="1" applyProtection="1">
      <alignment horizontal="left" vertical="top" wrapText="1"/>
    </xf>
    <xf numFmtId="0" fontId="21" fillId="0" borderId="4" xfId="0" applyFont="1" applyFill="1" applyBorder="1" applyAlignment="1" applyProtection="1">
      <alignment horizontal="right" vertical="center" wrapText="1"/>
    </xf>
    <xf numFmtId="0" fontId="2" fillId="0" borderId="12" xfId="0" applyFont="1" applyFill="1" applyBorder="1" applyAlignment="1" applyProtection="1">
      <alignment horizontal="center"/>
    </xf>
    <xf numFmtId="10" fontId="6" fillId="0" borderId="11" xfId="0" applyNumberFormat="1" applyFont="1" applyFill="1" applyBorder="1" applyAlignment="1" applyProtection="1">
      <alignment horizontal="center" vertical="center" wrapText="1"/>
      <protection locked="0"/>
    </xf>
    <xf numFmtId="10" fontId="6" fillId="0" borderId="12" xfId="0" applyNumberFormat="1" applyFont="1" applyFill="1" applyBorder="1" applyAlignment="1" applyProtection="1">
      <alignment horizontal="center" vertical="center" wrapText="1"/>
      <protection locked="0"/>
    </xf>
    <xf numFmtId="10" fontId="6" fillId="0" borderId="5" xfId="0" applyNumberFormat="1" applyFont="1" applyFill="1" applyBorder="1" applyAlignment="1" applyProtection="1">
      <alignment horizontal="center" vertical="center" wrapText="1"/>
      <protection locked="0"/>
    </xf>
    <xf numFmtId="0" fontId="3" fillId="0" borderId="7" xfId="0" applyFont="1" applyBorder="1" applyAlignment="1" applyProtection="1">
      <alignment horizontal="justify" vertical="justify"/>
    </xf>
    <xf numFmtId="0" fontId="3" fillId="0" borderId="0" xfId="0" applyFont="1" applyBorder="1" applyAlignment="1" applyProtection="1">
      <alignment horizontal="justify" vertical="justify"/>
    </xf>
    <xf numFmtId="0" fontId="2" fillId="0" borderId="7" xfId="0" applyFont="1" applyBorder="1" applyAlignment="1" applyProtection="1">
      <alignment horizontal="center" vertical="center" wrapText="1"/>
    </xf>
    <xf numFmtId="0" fontId="2" fillId="0" borderId="0" xfId="0" applyFont="1" applyBorder="1" applyAlignment="1" applyProtection="1">
      <alignment horizontal="center" vertical="center" wrapText="1"/>
    </xf>
    <xf numFmtId="0" fontId="27" fillId="7" borderId="4" xfId="0" applyFont="1" applyFill="1" applyBorder="1" applyAlignment="1">
      <alignment horizontal="center" vertical="center" wrapText="1"/>
    </xf>
    <xf numFmtId="0" fontId="28" fillId="8" borderId="4" xfId="0" applyFont="1" applyFill="1" applyBorder="1" applyAlignment="1">
      <alignment horizontal="center" vertical="center" wrapText="1"/>
    </xf>
    <xf numFmtId="0" fontId="27" fillId="9" borderId="4" xfId="0" applyFont="1" applyFill="1" applyBorder="1" applyAlignment="1">
      <alignment horizontal="left" vertical="center" wrapText="1"/>
    </xf>
    <xf numFmtId="0" fontId="27" fillId="9" borderId="4" xfId="0" applyFont="1" applyFill="1" applyBorder="1" applyAlignment="1">
      <alignment vertical="center" wrapText="1"/>
    </xf>
    <xf numFmtId="0" fontId="29" fillId="9" borderId="4" xfId="0" applyFont="1" applyFill="1" applyBorder="1" applyAlignment="1">
      <alignment horizontal="left" vertical="center" wrapText="1"/>
    </xf>
    <xf numFmtId="0" fontId="28" fillId="8" borderId="4" xfId="0" applyFont="1" applyFill="1" applyBorder="1" applyAlignment="1">
      <alignment horizontal="right" vertical="center" wrapText="1"/>
    </xf>
    <xf numFmtId="0" fontId="28" fillId="8" borderId="4" xfId="0" applyFont="1" applyFill="1" applyBorder="1" applyAlignment="1">
      <alignment vertical="center" wrapText="1"/>
    </xf>
    <xf numFmtId="0" fontId="28" fillId="8" borderId="4" xfId="0" applyFont="1" applyFill="1" applyBorder="1" applyAlignment="1">
      <alignment horizontal="center" vertical="center" wrapText="1"/>
    </xf>
    <xf numFmtId="0" fontId="28" fillId="8" borderId="11" xfId="0" applyFont="1" applyFill="1" applyBorder="1" applyAlignment="1">
      <alignment horizontal="center" vertical="center" wrapText="1"/>
    </xf>
    <xf numFmtId="0" fontId="28" fillId="8" borderId="5" xfId="0" applyFont="1" applyFill="1" applyBorder="1" applyAlignment="1">
      <alignment horizontal="center" vertical="center" wrapText="1"/>
    </xf>
    <xf numFmtId="0" fontId="27" fillId="9" borderId="4" xfId="0" applyFont="1" applyFill="1" applyBorder="1" applyAlignment="1">
      <alignment horizontal="right" vertical="center" wrapText="1"/>
    </xf>
  </cellXfs>
  <cellStyles count="52">
    <cellStyle name="Hipervínculo 2" xfId="18"/>
    <cellStyle name="Hipervínculo 3" xfId="19"/>
    <cellStyle name="Millares" xfId="27" builtinId="3"/>
    <cellStyle name="Millares [0] 2" xfId="1"/>
    <cellStyle name="Millares [0] 2 2" xfId="33"/>
    <cellStyle name="Millares [0] 2 2 2" xfId="45"/>
    <cellStyle name="Millares [0] 2 3" xfId="29"/>
    <cellStyle name="Millares [0] 2 3 2" xfId="42"/>
    <cellStyle name="Millares [0] 2 4" xfId="40"/>
    <cellStyle name="Millares 10" xfId="38"/>
    <cellStyle name="Millares 10 2" xfId="49"/>
    <cellStyle name="Millares 11" xfId="39"/>
    <cellStyle name="Millares 11 2" xfId="50"/>
    <cellStyle name="Millares 12" xfId="41"/>
    <cellStyle name="Millares 13" xfId="51"/>
    <cellStyle name="Millares 2" xfId="2"/>
    <cellStyle name="Millares 3" xfId="3"/>
    <cellStyle name="Millares 3 2 2" xfId="4"/>
    <cellStyle name="Millares 3 3" xfId="5"/>
    <cellStyle name="Millares 4" xfId="6"/>
    <cellStyle name="Millares 5" xfId="7"/>
    <cellStyle name="Millares 6" xfId="20"/>
    <cellStyle name="Millares 6 2" xfId="35"/>
    <cellStyle name="Millares 6 2 2" xfId="46"/>
    <cellStyle name="Millares 6 3" xfId="31"/>
    <cellStyle name="Millares 6 3 2" xfId="43"/>
    <cellStyle name="Millares 7" xfId="36"/>
    <cellStyle name="Millares 7 2" xfId="47"/>
    <cellStyle name="Millares 8" xfId="37"/>
    <cellStyle name="Millares 8 2" xfId="48"/>
    <cellStyle name="Millares 9" xfId="32"/>
    <cellStyle name="Millares 9 2" xfId="44"/>
    <cellStyle name="Normal" xfId="0" builtinId="0"/>
    <cellStyle name="Normal 2" xfId="8"/>
    <cellStyle name="Normal 2 2" xfId="9"/>
    <cellStyle name="Normal 2 2 2" xfId="21"/>
    <cellStyle name="Normal 2 24" xfId="10"/>
    <cellStyle name="Normal 2 3" xfId="22"/>
    <cellStyle name="Normal 3" xfId="11"/>
    <cellStyle name="Normal 3 2" xfId="12"/>
    <cellStyle name="Normal 3 3" xfId="23"/>
    <cellStyle name="Normal 4" xfId="13"/>
    <cellStyle name="Normal 4 2" xfId="24"/>
    <cellStyle name="Normal 4 3" xfId="25"/>
    <cellStyle name="Normal 5" xfId="17"/>
    <cellStyle name="Normal 5 2" xfId="34"/>
    <cellStyle name="Normal 5 3" xfId="30"/>
    <cellStyle name="Porcentaje" xfId="28" builtinId="5"/>
    <cellStyle name="Porcentaje 2" xfId="14"/>
    <cellStyle name="Porcentaje 3" xfId="26"/>
    <cellStyle name="Porcentual 4 2" xfId="15"/>
    <cellStyle name="Porcentual 5" xfId="16"/>
  </cellStyles>
  <dxfs count="10">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bgColor theme="0"/>
        </patternFill>
      </fill>
    </dxf>
    <dxf>
      <fill>
        <patternFill>
          <bgColor rgb="FFFFFF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213670166229222"/>
          <c:y val="0.19486111111111112"/>
          <c:w val="0.85341885389326333"/>
          <c:h val="0.72088764946048411"/>
        </c:manualLayout>
      </c:layout>
      <c:lineChart>
        <c:grouping val="standard"/>
        <c:varyColors val="0"/>
        <c:ser>
          <c:idx val="0"/>
          <c:order val="0"/>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'Ficha 1 SEMESTRAL'!$B$22:$B$33</c:f>
              <c:strCache>
                <c:ptCount val="12"/>
                <c:pt idx="0">
                  <c:v>2016-1</c:v>
                </c:pt>
                <c:pt idx="1">
                  <c:v>2016-2</c:v>
                </c:pt>
                <c:pt idx="2">
                  <c:v>2017-1</c:v>
                </c:pt>
                <c:pt idx="3">
                  <c:v>2017-2</c:v>
                </c:pt>
                <c:pt idx="4">
                  <c:v>2018-1</c:v>
                </c:pt>
                <c:pt idx="5">
                  <c:v>2018-2</c:v>
                </c:pt>
                <c:pt idx="6">
                  <c:v>2019-1</c:v>
                </c:pt>
                <c:pt idx="7">
                  <c:v>2019-2</c:v>
                </c:pt>
                <c:pt idx="8">
                  <c:v>2020-1</c:v>
                </c:pt>
                <c:pt idx="9">
                  <c:v>2020-2</c:v>
                </c:pt>
                <c:pt idx="10">
                  <c:v>2021-1</c:v>
                </c:pt>
                <c:pt idx="11">
                  <c:v>2021-2</c:v>
                </c:pt>
              </c:strCache>
            </c:strRef>
          </c:cat>
          <c:val>
            <c:numRef>
              <c:f>'Ficha 1 SEMESTRAL'!$I$22:$I$33</c:f>
              <c:numCache>
                <c:formatCode>0.00%</c:formatCode>
                <c:ptCount val="12"/>
                <c:pt idx="0">
                  <c:v>0.71078841328974374</c:v>
                </c:pt>
                <c:pt idx="1">
                  <c:v>0.72080626353489918</c:v>
                </c:pt>
                <c:pt idx="2">
                  <c:v>0.72107252114450238</c:v>
                </c:pt>
                <c:pt idx="3">
                  <c:v>0.73545420420420415</c:v>
                </c:pt>
                <c:pt idx="4">
                  <c:v>0.72288511549640511</c:v>
                </c:pt>
                <c:pt idx="5">
                  <c:v>0.74493715083798884</c:v>
                </c:pt>
                <c:pt idx="6">
                  <c:v>0.74866706161137442</c:v>
                </c:pt>
                <c:pt idx="7">
                  <c:v>0.76472711956194717</c:v>
                </c:pt>
                <c:pt idx="8">
                  <c:v>0.7759923379802065</c:v>
                </c:pt>
                <c:pt idx="9">
                  <c:v>0.76275526135015304</c:v>
                </c:pt>
                <c:pt idx="10">
                  <c:v>0.75598727181376657</c:v>
                </c:pt>
                <c:pt idx="11">
                  <c:v>0.74131889136667728</c:v>
                </c:pt>
              </c:numCache>
            </c:numRef>
          </c:val>
          <c:smooth val="0"/>
          <c:extLst>
            <c:ext xmlns:c16="http://schemas.microsoft.com/office/drawing/2014/chart" uri="{C3380CC4-5D6E-409C-BE32-E72D297353CC}">
              <c16:uniqueId val="{00000000-05E4-4C71-B37B-2E808B95F8B5}"/>
            </c:ext>
          </c:extLst>
        </c:ser>
        <c:dLbls>
          <c:showLegendKey val="0"/>
          <c:showVal val="0"/>
          <c:showCatName val="0"/>
          <c:showSerName val="0"/>
          <c:showPercent val="0"/>
          <c:showBubbleSize val="0"/>
        </c:dLbls>
        <c:marker val="1"/>
        <c:smooth val="0"/>
        <c:axId val="714761248"/>
        <c:axId val="714761792"/>
        <c:extLst>
          <c:ext xmlns:c15="http://schemas.microsoft.com/office/drawing/2012/chart" uri="{02D57815-91ED-43cb-92C2-25804820EDAC}">
            <c15:filteredLineSeries>
              <c15:ser>
                <c:idx val="1"/>
                <c:order val="1"/>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extLst>
                      <c:ext uri="{02D57815-91ED-43cb-92C2-25804820EDAC}">
                        <c15:formulaRef>
                          <c15:sqref>'Ficha 1 SEMESTRAL'!$B$22:$B$33</c15:sqref>
                        </c15:formulaRef>
                      </c:ext>
                    </c:extLst>
                    <c:strCache>
                      <c:ptCount val="12"/>
                      <c:pt idx="0">
                        <c:v>2016-1</c:v>
                      </c:pt>
                      <c:pt idx="1">
                        <c:v>2016-2</c:v>
                      </c:pt>
                      <c:pt idx="2">
                        <c:v>2017-1</c:v>
                      </c:pt>
                      <c:pt idx="3">
                        <c:v>2017-2</c:v>
                      </c:pt>
                      <c:pt idx="4">
                        <c:v>2018-1</c:v>
                      </c:pt>
                      <c:pt idx="5">
                        <c:v>2018-2</c:v>
                      </c:pt>
                      <c:pt idx="6">
                        <c:v>2019-1</c:v>
                      </c:pt>
                      <c:pt idx="7">
                        <c:v>2019-2</c:v>
                      </c:pt>
                      <c:pt idx="8">
                        <c:v>2020-1</c:v>
                      </c:pt>
                      <c:pt idx="9">
                        <c:v>2020-2</c:v>
                      </c:pt>
                      <c:pt idx="10">
                        <c:v>2021-1</c:v>
                      </c:pt>
                      <c:pt idx="11">
                        <c:v>2021-2</c:v>
                      </c:pt>
                    </c:strCache>
                  </c:strRef>
                </c:cat>
                <c:val>
                  <c:numRef>
                    <c:extLst>
                      <c:ext uri="{02D57815-91ED-43cb-92C2-25804820EDAC}">
                        <c15:formulaRef>
                          <c15:sqref>'Ficha 1 SEMESTRAL'!$J$22:$J$33</c15:sqref>
                        </c15:formulaRef>
                      </c:ext>
                    </c:extLst>
                    <c:numCache>
                      <c:formatCode>0.00%</c:formatCode>
                      <c:ptCount val="12"/>
                    </c:numCache>
                  </c:numRef>
                </c:val>
                <c:smooth val="0"/>
                <c:extLst>
                  <c:ext xmlns:c16="http://schemas.microsoft.com/office/drawing/2014/chart" uri="{C3380CC4-5D6E-409C-BE32-E72D297353CC}">
                    <c16:uniqueId val="{00000001-05E4-4C71-B37B-2E808B95F8B5}"/>
                  </c:ext>
                </c:extLst>
              </c15:ser>
            </c15:filteredLineSeries>
            <c15:filteredLineSeries>
              <c15:ser>
                <c:idx val="2"/>
                <c:order val="2"/>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extLst xmlns:c15="http://schemas.microsoft.com/office/drawing/2012/chart">
                      <c:ext xmlns:c15="http://schemas.microsoft.com/office/drawing/2012/chart" uri="{02D57815-91ED-43cb-92C2-25804820EDAC}">
                        <c15:formulaRef>
                          <c15:sqref>'Ficha 1 SEMESTRAL'!$B$22:$B$33</c15:sqref>
                        </c15:formulaRef>
                      </c:ext>
                    </c:extLst>
                    <c:strCache>
                      <c:ptCount val="12"/>
                      <c:pt idx="0">
                        <c:v>2016-1</c:v>
                      </c:pt>
                      <c:pt idx="1">
                        <c:v>2016-2</c:v>
                      </c:pt>
                      <c:pt idx="2">
                        <c:v>2017-1</c:v>
                      </c:pt>
                      <c:pt idx="3">
                        <c:v>2017-2</c:v>
                      </c:pt>
                      <c:pt idx="4">
                        <c:v>2018-1</c:v>
                      </c:pt>
                      <c:pt idx="5">
                        <c:v>2018-2</c:v>
                      </c:pt>
                      <c:pt idx="6">
                        <c:v>2019-1</c:v>
                      </c:pt>
                      <c:pt idx="7">
                        <c:v>2019-2</c:v>
                      </c:pt>
                      <c:pt idx="8">
                        <c:v>2020-1</c:v>
                      </c:pt>
                      <c:pt idx="9">
                        <c:v>2020-2</c:v>
                      </c:pt>
                      <c:pt idx="10">
                        <c:v>2021-1</c:v>
                      </c:pt>
                      <c:pt idx="11">
                        <c:v>2021-2</c:v>
                      </c:pt>
                    </c:strCache>
                  </c:strRef>
                </c:cat>
                <c:val>
                  <c:numRef>
                    <c:extLst xmlns:c15="http://schemas.microsoft.com/office/drawing/2012/chart">
                      <c:ext xmlns:c15="http://schemas.microsoft.com/office/drawing/2012/chart" uri="{02D57815-91ED-43cb-92C2-25804820EDAC}">
                        <c15:formulaRef>
                          <c15:sqref>'Ficha 1 SEMESTRAL'!$K$22:$K$33</c15:sqref>
                        </c15:formulaRef>
                      </c:ext>
                    </c:extLst>
                    <c:numCache>
                      <c:formatCode>0.00%</c:formatCode>
                      <c:ptCount val="12"/>
                    </c:numCache>
                  </c:numRef>
                </c:val>
                <c:smooth val="0"/>
                <c:extLst>
                  <c:ext xmlns:c16="http://schemas.microsoft.com/office/drawing/2014/chart" uri="{C3380CC4-5D6E-409C-BE32-E72D297353CC}">
                    <c16:uniqueId val="{00000002-05E4-4C71-B37B-2E808B95F8B5}"/>
                  </c:ext>
                </c:extLst>
              </c15:ser>
            </c15:filteredLineSeries>
          </c:ext>
        </c:extLst>
      </c:lineChart>
      <c:catAx>
        <c:axId val="714761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14761792"/>
        <c:crosses val="autoZero"/>
        <c:auto val="1"/>
        <c:lblAlgn val="ctr"/>
        <c:lblOffset val="100"/>
        <c:noMultiLvlLbl val="0"/>
      </c:catAx>
      <c:valAx>
        <c:axId val="71476179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1476124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'Ficha 2 SEMESTRAL'!$I$21</c:f>
              <c:strCache>
                <c:ptCount val="1"/>
                <c:pt idx="0">
                  <c:v>Resultado de la medición del indicador</c:v>
                </c:pt>
              </c:strCache>
            </c:strRef>
          </c:tx>
          <c:spPr>
            <a:ln w="28575" cap="rnd">
              <a:solidFill>
                <a:schemeClr val="accent1"/>
              </a:solidFill>
              <a:round/>
            </a:ln>
            <a:effectLst/>
          </c:spPr>
          <c:marker>
            <c:symbol val="none"/>
          </c:marker>
          <c:dLbls>
            <c:dLbl>
              <c:idx val="0"/>
              <c:layout>
                <c:manualLayout>
                  <c:x val="0"/>
                  <c:y val="-5.8479532163742701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8929-4D93-A126-73EB573E4336}"/>
                </c:ext>
              </c:extLst>
            </c:dLbl>
            <c:dLbl>
              <c:idx val="1"/>
              <c:layout>
                <c:manualLayout>
                  <c:x val="3.1955256601968593E-3"/>
                  <c:y val="-3.8986354775828458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8929-4D93-A126-73EB573E4336}"/>
                </c:ext>
              </c:extLst>
            </c:dLbl>
            <c:dLbl>
              <c:idx val="2"/>
              <c:layout>
                <c:manualLayout>
                  <c:x val="1.5977628300984296E-3"/>
                  <c:y val="-1.949317738791422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8929-4D93-A126-73EB573E4336}"/>
                </c:ext>
              </c:extLst>
            </c:dLbl>
            <c:dLbl>
              <c:idx val="3"/>
              <c:layout>
                <c:manualLayout>
                  <c:x val="0"/>
                  <c:y val="4.288499025341126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8929-4D93-A126-73EB573E4336}"/>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'Ficha 2 SEMESTRAL'!$B$22:$B$33</c:f>
              <c:strCache>
                <c:ptCount val="12"/>
                <c:pt idx="0">
                  <c:v>2016-1</c:v>
                </c:pt>
                <c:pt idx="1">
                  <c:v>2016-2</c:v>
                </c:pt>
                <c:pt idx="2">
                  <c:v>2017-1</c:v>
                </c:pt>
                <c:pt idx="3">
                  <c:v>2017-2</c:v>
                </c:pt>
                <c:pt idx="4">
                  <c:v>2018-1</c:v>
                </c:pt>
                <c:pt idx="5">
                  <c:v>2018-2</c:v>
                </c:pt>
                <c:pt idx="6">
                  <c:v>2019-1</c:v>
                </c:pt>
                <c:pt idx="7">
                  <c:v>2019-2</c:v>
                </c:pt>
                <c:pt idx="8">
                  <c:v>2020-1</c:v>
                </c:pt>
                <c:pt idx="9">
                  <c:v>2020-2</c:v>
                </c:pt>
                <c:pt idx="10">
                  <c:v>2021-1</c:v>
                </c:pt>
                <c:pt idx="11">
                  <c:v>2021-2</c:v>
                </c:pt>
              </c:strCache>
            </c:strRef>
          </c:cat>
          <c:val>
            <c:numRef>
              <c:f>'Ficha 2 SEMESTRAL'!$I$22:$I$33</c:f>
              <c:numCache>
                <c:formatCode>0.00</c:formatCode>
                <c:ptCount val="12"/>
                <c:pt idx="0">
                  <c:v>87.88</c:v>
                </c:pt>
                <c:pt idx="1">
                  <c:v>85.586330935251794</c:v>
                </c:pt>
                <c:pt idx="2">
                  <c:v>80.183673469387756</c:v>
                </c:pt>
                <c:pt idx="3">
                  <c:v>70.352409638554221</c:v>
                </c:pt>
                <c:pt idx="4">
                  <c:v>71.683431952662716</c:v>
                </c:pt>
                <c:pt idx="5">
                  <c:v>69.801749271137027</c:v>
                </c:pt>
                <c:pt idx="6">
                  <c:v>68.442815249266857</c:v>
                </c:pt>
                <c:pt idx="7">
                  <c:v>67.448680351906162</c:v>
                </c:pt>
                <c:pt idx="8">
                  <c:v>67.239067055393591</c:v>
                </c:pt>
                <c:pt idx="9">
                  <c:v>74.067251461988306</c:v>
                </c:pt>
                <c:pt idx="10">
                  <c:v>78.376470588235293</c:v>
                </c:pt>
                <c:pt idx="11">
                  <c:v>74.042253521126767</c:v>
                </c:pt>
              </c:numCache>
            </c:numRef>
          </c:val>
          <c:smooth val="0"/>
          <c:extLst>
            <c:ext xmlns:c16="http://schemas.microsoft.com/office/drawing/2014/chart" uri="{C3380CC4-5D6E-409C-BE32-E72D297353CC}">
              <c16:uniqueId val="{00000000-8929-4D93-A126-73EB573E4336}"/>
            </c:ext>
          </c:extLst>
        </c:ser>
        <c:dLbls>
          <c:showLegendKey val="0"/>
          <c:showVal val="0"/>
          <c:showCatName val="0"/>
          <c:showSerName val="0"/>
          <c:showPercent val="0"/>
          <c:showBubbleSize val="0"/>
        </c:dLbls>
        <c:smooth val="0"/>
        <c:axId val="593526976"/>
        <c:axId val="593527520"/>
      </c:lineChart>
      <c:catAx>
        <c:axId val="5935269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93527520"/>
        <c:crosses val="autoZero"/>
        <c:auto val="1"/>
        <c:lblAlgn val="ctr"/>
        <c:lblOffset val="100"/>
        <c:noMultiLvlLbl val="0"/>
      </c:catAx>
      <c:valAx>
        <c:axId val="59352752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935269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Times New Roman" panose="02020603050405020304" pitchFamily="18" charset="0"/>
                <a:ea typeface="+mn-ea"/>
                <a:cs typeface="Times New Roman" panose="02020603050405020304" pitchFamily="18" charset="0"/>
              </a:defRPr>
            </a:pPr>
            <a:r>
              <a:rPr lang="es-CO" b="0">
                <a:latin typeface="Times New Roman" panose="02020603050405020304" pitchFamily="18" charset="0"/>
                <a:cs typeface="Times New Roman" panose="02020603050405020304" pitchFamily="18" charset="0"/>
              </a:rPr>
              <a:t>Programas de educación superior, aprobados por el Consejo Directivo del ITM</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Times New Roman" panose="02020603050405020304" pitchFamily="18" charset="0"/>
              <a:ea typeface="+mn-ea"/>
              <a:cs typeface="Times New Roman" panose="02020603050405020304" pitchFamily="18" charset="0"/>
            </a:defRPr>
          </a:pPr>
          <a:endParaRPr lang="es-CO"/>
        </a:p>
      </c:txPr>
    </c:title>
    <c:autoTitleDeleted val="0"/>
    <c:plotArea>
      <c:layout/>
      <c:barChart>
        <c:barDir val="col"/>
        <c:grouping val="clustered"/>
        <c:varyColors val="0"/>
        <c:ser>
          <c:idx val="0"/>
          <c:order val="0"/>
          <c:tx>
            <c:strRef>
              <c:f>'[3]Ficha 4'!$C$21</c:f>
              <c:strCache>
                <c:ptCount val="1"/>
                <c:pt idx="0">
                  <c:v>Programas pregrado con aprobación Consejo Directivo</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'[3]Ficha 4'!$B$22:$B$29</c:f>
              <c:strCache>
                <c:ptCount val="8"/>
                <c:pt idx="0">
                  <c:v>2016-1</c:v>
                </c:pt>
                <c:pt idx="1">
                  <c:v>2016-2</c:v>
                </c:pt>
                <c:pt idx="2">
                  <c:v>2017-1</c:v>
                </c:pt>
                <c:pt idx="3">
                  <c:v>2017-2*</c:v>
                </c:pt>
                <c:pt idx="4">
                  <c:v>2018-1</c:v>
                </c:pt>
                <c:pt idx="5">
                  <c:v>2018-2</c:v>
                </c:pt>
                <c:pt idx="6">
                  <c:v>2019-1**</c:v>
                </c:pt>
                <c:pt idx="7">
                  <c:v>2019-2**</c:v>
                </c:pt>
              </c:strCache>
            </c:strRef>
          </c:cat>
          <c:val>
            <c:numRef>
              <c:f>'[3]Ficha 4'!$C$22:$C$29</c:f>
              <c:numCache>
                <c:formatCode>General</c:formatCode>
                <c:ptCount val="8"/>
                <c:pt idx="0">
                  <c:v>1</c:v>
                </c:pt>
                <c:pt idx="1">
                  <c:v>2</c:v>
                </c:pt>
                <c:pt idx="2">
                  <c:v>1</c:v>
                </c:pt>
                <c:pt idx="4">
                  <c:v>0</c:v>
                </c:pt>
                <c:pt idx="5">
                  <c:v>4</c:v>
                </c:pt>
                <c:pt idx="6">
                  <c:v>0</c:v>
                </c:pt>
                <c:pt idx="7">
                  <c:v>0</c:v>
                </c:pt>
              </c:numCache>
            </c:numRef>
          </c:val>
          <c:extLst xmlns:c15="http://schemas.microsoft.com/office/drawing/2012/chart">
            <c:ext xmlns:c16="http://schemas.microsoft.com/office/drawing/2014/chart" uri="{C3380CC4-5D6E-409C-BE32-E72D297353CC}">
              <c16:uniqueId val="{00000000-7E44-4DF1-B52E-BDC7D09BAEA6}"/>
            </c:ext>
          </c:extLst>
        </c:ser>
        <c:ser>
          <c:idx val="1"/>
          <c:order val="1"/>
          <c:tx>
            <c:strRef>
              <c:f>'[3]Ficha 4'!$D$21</c:f>
              <c:strCache>
                <c:ptCount val="1"/>
                <c:pt idx="0">
                  <c:v>Programas posgrado con aprobación Consejo Directivo</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'[3]Ficha 4'!$B$22:$B$29</c:f>
              <c:strCache>
                <c:ptCount val="8"/>
                <c:pt idx="0">
                  <c:v>2016-1</c:v>
                </c:pt>
                <c:pt idx="1">
                  <c:v>2016-2</c:v>
                </c:pt>
                <c:pt idx="2">
                  <c:v>2017-1</c:v>
                </c:pt>
                <c:pt idx="3">
                  <c:v>2017-2*</c:v>
                </c:pt>
                <c:pt idx="4">
                  <c:v>2018-1</c:v>
                </c:pt>
                <c:pt idx="5">
                  <c:v>2018-2</c:v>
                </c:pt>
                <c:pt idx="6">
                  <c:v>2019-1**</c:v>
                </c:pt>
                <c:pt idx="7">
                  <c:v>2019-2**</c:v>
                </c:pt>
              </c:strCache>
            </c:strRef>
          </c:cat>
          <c:val>
            <c:numRef>
              <c:f>'[3]Ficha 4'!$D$22:$D$29</c:f>
              <c:numCache>
                <c:formatCode>General</c:formatCode>
                <c:ptCount val="8"/>
                <c:pt idx="0">
                  <c:v>0</c:v>
                </c:pt>
                <c:pt idx="1">
                  <c:v>0</c:v>
                </c:pt>
                <c:pt idx="2">
                  <c:v>3</c:v>
                </c:pt>
                <c:pt idx="4">
                  <c:v>0</c:v>
                </c:pt>
                <c:pt idx="5">
                  <c:v>2</c:v>
                </c:pt>
                <c:pt idx="6">
                  <c:v>0</c:v>
                </c:pt>
                <c:pt idx="7">
                  <c:v>0</c:v>
                </c:pt>
              </c:numCache>
            </c:numRef>
          </c:val>
          <c:extLst xmlns:c15="http://schemas.microsoft.com/office/drawing/2012/chart">
            <c:ext xmlns:c16="http://schemas.microsoft.com/office/drawing/2014/chart" uri="{C3380CC4-5D6E-409C-BE32-E72D297353CC}">
              <c16:uniqueId val="{00000001-7E44-4DF1-B52E-BDC7D09BAEA6}"/>
            </c:ext>
          </c:extLst>
        </c:ser>
        <c:ser>
          <c:idx val="2"/>
          <c:order val="2"/>
          <c:tx>
            <c:strRef>
              <c:f>'[3]Ficha 4'!$E$21</c:f>
              <c:strCache>
                <c:ptCount val="1"/>
                <c:pt idx="0">
                  <c:v>Total programas académicos con aprobación del Consejo Directivo ITM</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'[3]Ficha 4'!$B$22:$B$29</c:f>
              <c:strCache>
                <c:ptCount val="8"/>
                <c:pt idx="0">
                  <c:v>2016-1</c:v>
                </c:pt>
                <c:pt idx="1">
                  <c:v>2016-2</c:v>
                </c:pt>
                <c:pt idx="2">
                  <c:v>2017-1</c:v>
                </c:pt>
                <c:pt idx="3">
                  <c:v>2017-2*</c:v>
                </c:pt>
                <c:pt idx="4">
                  <c:v>2018-1</c:v>
                </c:pt>
                <c:pt idx="5">
                  <c:v>2018-2</c:v>
                </c:pt>
                <c:pt idx="6">
                  <c:v>2019-1**</c:v>
                </c:pt>
                <c:pt idx="7">
                  <c:v>2019-2**</c:v>
                </c:pt>
              </c:strCache>
            </c:strRef>
          </c:cat>
          <c:val>
            <c:numRef>
              <c:f>'[3]Ficha 4'!$E$22:$E$29</c:f>
              <c:numCache>
                <c:formatCode>General</c:formatCode>
                <c:ptCount val="8"/>
                <c:pt idx="0">
                  <c:v>1</c:v>
                </c:pt>
                <c:pt idx="1">
                  <c:v>2</c:v>
                </c:pt>
                <c:pt idx="2">
                  <c:v>4</c:v>
                </c:pt>
                <c:pt idx="4">
                  <c:v>0</c:v>
                </c:pt>
                <c:pt idx="5">
                  <c:v>6</c:v>
                </c:pt>
                <c:pt idx="6">
                  <c:v>0</c:v>
                </c:pt>
                <c:pt idx="7">
                  <c:v>0</c:v>
                </c:pt>
              </c:numCache>
            </c:numRef>
          </c:val>
          <c:extLst>
            <c:ext xmlns:c16="http://schemas.microsoft.com/office/drawing/2014/chart" uri="{C3380CC4-5D6E-409C-BE32-E72D297353CC}">
              <c16:uniqueId val="{00000002-7E44-4DF1-B52E-BDC7D09BAEA6}"/>
            </c:ext>
          </c:extLst>
        </c:ser>
        <c:ser>
          <c:idx val="3"/>
          <c:order val="3"/>
          <c:tx>
            <c:strRef>
              <c:f>'[3]Ficha 4'!$F$21</c:f>
              <c:strCache>
                <c:ptCount val="1"/>
                <c:pt idx="0">
                  <c:v>Programas de pregrado diseñados</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'[3]Ficha 4'!$B$22:$B$29</c:f>
              <c:strCache>
                <c:ptCount val="8"/>
                <c:pt idx="0">
                  <c:v>2016-1</c:v>
                </c:pt>
                <c:pt idx="1">
                  <c:v>2016-2</c:v>
                </c:pt>
                <c:pt idx="2">
                  <c:v>2017-1</c:v>
                </c:pt>
                <c:pt idx="3">
                  <c:v>2017-2*</c:v>
                </c:pt>
                <c:pt idx="4">
                  <c:v>2018-1</c:v>
                </c:pt>
                <c:pt idx="5">
                  <c:v>2018-2</c:v>
                </c:pt>
                <c:pt idx="6">
                  <c:v>2019-1**</c:v>
                </c:pt>
                <c:pt idx="7">
                  <c:v>2019-2**</c:v>
                </c:pt>
              </c:strCache>
            </c:strRef>
          </c:cat>
          <c:val>
            <c:numRef>
              <c:f>'[3]Ficha 4'!$F$22:$F$29</c:f>
              <c:numCache>
                <c:formatCode>General</c:formatCode>
                <c:ptCount val="8"/>
                <c:pt idx="0">
                  <c:v>1</c:v>
                </c:pt>
                <c:pt idx="1">
                  <c:v>2</c:v>
                </c:pt>
                <c:pt idx="2">
                  <c:v>1</c:v>
                </c:pt>
                <c:pt idx="4">
                  <c:v>4</c:v>
                </c:pt>
                <c:pt idx="5">
                  <c:v>4</c:v>
                </c:pt>
                <c:pt idx="6">
                  <c:v>0</c:v>
                </c:pt>
                <c:pt idx="7">
                  <c:v>0</c:v>
                </c:pt>
              </c:numCache>
            </c:numRef>
          </c:val>
          <c:extLst xmlns:c15="http://schemas.microsoft.com/office/drawing/2012/chart">
            <c:ext xmlns:c16="http://schemas.microsoft.com/office/drawing/2014/chart" uri="{C3380CC4-5D6E-409C-BE32-E72D297353CC}">
              <c16:uniqueId val="{00000003-7E44-4DF1-B52E-BDC7D09BAEA6}"/>
            </c:ext>
          </c:extLst>
        </c:ser>
        <c:ser>
          <c:idx val="4"/>
          <c:order val="4"/>
          <c:tx>
            <c:strRef>
              <c:f>'[3]Ficha 4'!$G$21</c:f>
              <c:strCache>
                <c:ptCount val="1"/>
                <c:pt idx="0">
                  <c:v>Programas de posgrado diseñados</c:v>
                </c:pt>
              </c:strCache>
            </c:strRef>
          </c:tx>
          <c:spPr>
            <a:gradFill rotWithShape="1">
              <a:gsLst>
                <a:gs pos="0">
                  <a:schemeClr val="accent5">
                    <a:shade val="51000"/>
                    <a:satMod val="130000"/>
                  </a:schemeClr>
                </a:gs>
                <a:gs pos="80000">
                  <a:schemeClr val="accent5">
                    <a:shade val="93000"/>
                    <a:satMod val="130000"/>
                  </a:schemeClr>
                </a:gs>
                <a:gs pos="100000">
                  <a:schemeClr val="accent5">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'[3]Ficha 4'!$B$22:$B$29</c:f>
              <c:strCache>
                <c:ptCount val="8"/>
                <c:pt idx="0">
                  <c:v>2016-1</c:v>
                </c:pt>
                <c:pt idx="1">
                  <c:v>2016-2</c:v>
                </c:pt>
                <c:pt idx="2">
                  <c:v>2017-1</c:v>
                </c:pt>
                <c:pt idx="3">
                  <c:v>2017-2*</c:v>
                </c:pt>
                <c:pt idx="4">
                  <c:v>2018-1</c:v>
                </c:pt>
                <c:pt idx="5">
                  <c:v>2018-2</c:v>
                </c:pt>
                <c:pt idx="6">
                  <c:v>2019-1**</c:v>
                </c:pt>
                <c:pt idx="7">
                  <c:v>2019-2**</c:v>
                </c:pt>
              </c:strCache>
            </c:strRef>
          </c:cat>
          <c:val>
            <c:numRef>
              <c:f>'[3]Ficha 4'!$G$22:$G$29</c:f>
              <c:numCache>
                <c:formatCode>General</c:formatCode>
                <c:ptCount val="8"/>
                <c:pt idx="0">
                  <c:v>0</c:v>
                </c:pt>
                <c:pt idx="1">
                  <c:v>0</c:v>
                </c:pt>
                <c:pt idx="2">
                  <c:v>3</c:v>
                </c:pt>
                <c:pt idx="4">
                  <c:v>2</c:v>
                </c:pt>
                <c:pt idx="5">
                  <c:v>2</c:v>
                </c:pt>
                <c:pt idx="6">
                  <c:v>0</c:v>
                </c:pt>
                <c:pt idx="7">
                  <c:v>0</c:v>
                </c:pt>
              </c:numCache>
            </c:numRef>
          </c:val>
          <c:extLst xmlns:c15="http://schemas.microsoft.com/office/drawing/2012/chart">
            <c:ext xmlns:c16="http://schemas.microsoft.com/office/drawing/2014/chart" uri="{C3380CC4-5D6E-409C-BE32-E72D297353CC}">
              <c16:uniqueId val="{00000004-7E44-4DF1-B52E-BDC7D09BAEA6}"/>
            </c:ext>
          </c:extLst>
        </c:ser>
        <c:ser>
          <c:idx val="5"/>
          <c:order val="5"/>
          <c:tx>
            <c:strRef>
              <c:f>'[3]Ficha 4'!$H$21</c:f>
              <c:strCache>
                <c:ptCount val="1"/>
                <c:pt idx="0">
                  <c:v>Total de programas académicos diseñados</c:v>
                </c:pt>
              </c:strCache>
            </c:strRef>
          </c:tx>
          <c:spPr>
            <a:gradFill rotWithShape="1">
              <a:gsLst>
                <a:gs pos="0">
                  <a:schemeClr val="accent6">
                    <a:shade val="51000"/>
                    <a:satMod val="130000"/>
                  </a:schemeClr>
                </a:gs>
                <a:gs pos="80000">
                  <a:schemeClr val="accent6">
                    <a:shade val="93000"/>
                    <a:satMod val="130000"/>
                  </a:schemeClr>
                </a:gs>
                <a:gs pos="100000">
                  <a:schemeClr val="accent6">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2"/>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'[3]Ficha 4'!$B$22:$B$29</c:f>
              <c:strCache>
                <c:ptCount val="8"/>
                <c:pt idx="0">
                  <c:v>2016-1</c:v>
                </c:pt>
                <c:pt idx="1">
                  <c:v>2016-2</c:v>
                </c:pt>
                <c:pt idx="2">
                  <c:v>2017-1</c:v>
                </c:pt>
                <c:pt idx="3">
                  <c:v>2017-2*</c:v>
                </c:pt>
                <c:pt idx="4">
                  <c:v>2018-1</c:v>
                </c:pt>
                <c:pt idx="5">
                  <c:v>2018-2</c:v>
                </c:pt>
                <c:pt idx="6">
                  <c:v>2019-1**</c:v>
                </c:pt>
                <c:pt idx="7">
                  <c:v>2019-2**</c:v>
                </c:pt>
              </c:strCache>
            </c:strRef>
          </c:cat>
          <c:val>
            <c:numRef>
              <c:f>'[3]Ficha 4'!$H$22:$H$29</c:f>
              <c:numCache>
                <c:formatCode>General</c:formatCode>
                <c:ptCount val="8"/>
                <c:pt idx="0">
                  <c:v>1</c:v>
                </c:pt>
                <c:pt idx="1">
                  <c:v>2</c:v>
                </c:pt>
                <c:pt idx="2">
                  <c:v>4</c:v>
                </c:pt>
                <c:pt idx="4">
                  <c:v>6</c:v>
                </c:pt>
                <c:pt idx="5">
                  <c:v>6</c:v>
                </c:pt>
                <c:pt idx="6">
                  <c:v>0</c:v>
                </c:pt>
                <c:pt idx="7">
                  <c:v>0</c:v>
                </c:pt>
              </c:numCache>
            </c:numRef>
          </c:val>
          <c:extLst>
            <c:ext xmlns:c16="http://schemas.microsoft.com/office/drawing/2014/chart" uri="{C3380CC4-5D6E-409C-BE32-E72D297353CC}">
              <c16:uniqueId val="{00000005-7E44-4DF1-B52E-BDC7D09BAEA6}"/>
            </c:ext>
          </c:extLst>
        </c:ser>
        <c:ser>
          <c:idx val="6"/>
          <c:order val="6"/>
          <c:tx>
            <c:strRef>
              <c:f>'[3]Ficha 4'!$I$21</c:f>
              <c:strCache>
                <c:ptCount val="1"/>
                <c:pt idx="0">
                  <c:v>Resultado de la medición del indicador</c:v>
                </c:pt>
              </c:strCache>
            </c:strRef>
          </c:tx>
          <c:spPr>
            <a:gradFill rotWithShape="1">
              <a:gsLst>
                <a:gs pos="0">
                  <a:schemeClr val="accent1">
                    <a:lumMod val="60000"/>
                    <a:shade val="51000"/>
                    <a:satMod val="130000"/>
                  </a:schemeClr>
                </a:gs>
                <a:gs pos="80000">
                  <a:schemeClr val="accent1">
                    <a:lumMod val="60000"/>
                    <a:shade val="93000"/>
                    <a:satMod val="130000"/>
                  </a:schemeClr>
                </a:gs>
                <a:gs pos="100000">
                  <a:schemeClr val="accent1">
                    <a:lumMod val="60000"/>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'[3]Ficha 4'!$B$22:$B$29</c:f>
              <c:strCache>
                <c:ptCount val="8"/>
                <c:pt idx="0">
                  <c:v>2016-1</c:v>
                </c:pt>
                <c:pt idx="1">
                  <c:v>2016-2</c:v>
                </c:pt>
                <c:pt idx="2">
                  <c:v>2017-1</c:v>
                </c:pt>
                <c:pt idx="3">
                  <c:v>2017-2*</c:v>
                </c:pt>
                <c:pt idx="4">
                  <c:v>2018-1</c:v>
                </c:pt>
                <c:pt idx="5">
                  <c:v>2018-2</c:v>
                </c:pt>
                <c:pt idx="6">
                  <c:v>2019-1**</c:v>
                </c:pt>
                <c:pt idx="7">
                  <c:v>2019-2**</c:v>
                </c:pt>
              </c:strCache>
            </c:strRef>
          </c:cat>
          <c:val>
            <c:numRef>
              <c:f>'[3]Ficha 4'!$I$22:$I$29</c:f>
              <c:numCache>
                <c:formatCode>General</c:formatCode>
                <c:ptCount val="8"/>
                <c:pt idx="0">
                  <c:v>1</c:v>
                </c:pt>
                <c:pt idx="1">
                  <c:v>1</c:v>
                </c:pt>
                <c:pt idx="2">
                  <c:v>1</c:v>
                </c:pt>
                <c:pt idx="4">
                  <c:v>0</c:v>
                </c:pt>
                <c:pt idx="5">
                  <c:v>1</c:v>
                </c:pt>
              </c:numCache>
            </c:numRef>
          </c:val>
          <c:extLst>
            <c:ext xmlns:c16="http://schemas.microsoft.com/office/drawing/2014/chart" uri="{C3380CC4-5D6E-409C-BE32-E72D297353CC}">
              <c16:uniqueId val="{00000006-7E44-4DF1-B52E-BDC7D09BAEA6}"/>
            </c:ext>
          </c:extLst>
        </c:ser>
        <c:dLbls>
          <c:dLblPos val="inEnd"/>
          <c:showLegendKey val="0"/>
          <c:showVal val="1"/>
          <c:showCatName val="0"/>
          <c:showSerName val="0"/>
          <c:showPercent val="0"/>
          <c:showBubbleSize val="0"/>
        </c:dLbls>
        <c:gapWidth val="100"/>
        <c:overlap val="-24"/>
        <c:axId val="593517184"/>
        <c:axId val="593528608"/>
        <c:extLst/>
      </c:barChart>
      <c:catAx>
        <c:axId val="593517184"/>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crossAx val="593528608"/>
        <c:crosses val="autoZero"/>
        <c:auto val="1"/>
        <c:lblAlgn val="ctr"/>
        <c:lblOffset val="100"/>
        <c:noMultiLvlLbl val="0"/>
      </c:catAx>
      <c:valAx>
        <c:axId val="593528608"/>
        <c:scaling>
          <c:orientation val="minMax"/>
        </c:scaling>
        <c:delete val="0"/>
        <c:axPos val="l"/>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crossAx val="593517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legend>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8.emf"/><Relationship Id="rId3" Type="http://schemas.openxmlformats.org/officeDocument/2006/relationships/image" Target="../media/image3.gif"/><Relationship Id="rId7" Type="http://schemas.openxmlformats.org/officeDocument/2006/relationships/image" Target="../media/image7.emf"/><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emf"/><Relationship Id="rId11" Type="http://schemas.openxmlformats.org/officeDocument/2006/relationships/image" Target="../media/image10.jpg"/><Relationship Id="rId5" Type="http://schemas.openxmlformats.org/officeDocument/2006/relationships/image" Target="../media/image5.jpeg"/><Relationship Id="rId10" Type="http://schemas.openxmlformats.org/officeDocument/2006/relationships/chart" Target="../charts/chart1.xml"/><Relationship Id="rId4" Type="http://schemas.openxmlformats.org/officeDocument/2006/relationships/image" Target="../media/image4.jpeg"/><Relationship Id="rId9" Type="http://schemas.openxmlformats.org/officeDocument/2006/relationships/image" Target="../media/image9.emf"/></Relationships>
</file>

<file path=xl/drawings/_rels/drawing2.xml.rels><?xml version="1.0" encoding="UTF-8" standalone="yes"?>
<Relationships xmlns="http://schemas.openxmlformats.org/package/2006/relationships"><Relationship Id="rId3" Type="http://schemas.openxmlformats.org/officeDocument/2006/relationships/image" Target="../media/image3.gif"/><Relationship Id="rId2" Type="http://schemas.openxmlformats.org/officeDocument/2006/relationships/chart" Target="../charts/chart2.xml"/><Relationship Id="rId1" Type="http://schemas.openxmlformats.org/officeDocument/2006/relationships/image" Target="../media/image1.png"/><Relationship Id="rId5" Type="http://schemas.openxmlformats.org/officeDocument/2006/relationships/image" Target="../media/image2.png"/><Relationship Id="rId4" Type="http://schemas.openxmlformats.org/officeDocument/2006/relationships/image" Target="../media/image4.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11.png"/></Relationships>
</file>

<file path=xl/drawings/_rels/drawing4.xml.rels><?xml version="1.0" encoding="UTF-8" standalone="yes"?>
<Relationships xmlns="http://schemas.openxmlformats.org/package/2006/relationships"><Relationship Id="rId3" Type="http://schemas.openxmlformats.org/officeDocument/2006/relationships/image" Target="../media/image3.gif"/><Relationship Id="rId7" Type="http://schemas.openxmlformats.org/officeDocument/2006/relationships/chart" Target="../charts/chart3.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5.jpeg"/><Relationship Id="rId5" Type="http://schemas.openxmlformats.org/officeDocument/2006/relationships/image" Target="../media/image12.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1529954</xdr:colOff>
      <xdr:row>3</xdr:row>
      <xdr:rowOff>146050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6467" y="252943"/>
          <a:ext cx="1118262" cy="493182"/>
        </a:xfrm>
        <a:prstGeom prst="rect">
          <a:avLst/>
        </a:prstGeom>
      </xdr:spPr>
    </xdr:pic>
    <xdr:clientData/>
  </xdr:twoCellAnchor>
  <xdr:twoCellAnchor editAs="oneCell">
    <xdr:from>
      <xdr:col>10</xdr:col>
      <xdr:colOff>411481</xdr:colOff>
      <xdr:row>93</xdr:row>
      <xdr:rowOff>57151</xdr:rowOff>
    </xdr:from>
    <xdr:to>
      <xdr:col>10</xdr:col>
      <xdr:colOff>693421</xdr:colOff>
      <xdr:row>93</xdr:row>
      <xdr:rowOff>339091</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393431" y="54225826"/>
          <a:ext cx="281940" cy="281940"/>
        </a:xfrm>
        <a:prstGeom prst="rect">
          <a:avLst/>
        </a:prstGeom>
      </xdr:spPr>
    </xdr:pic>
    <xdr:clientData/>
  </xdr:twoCellAnchor>
  <xdr:twoCellAnchor editAs="oneCell">
    <xdr:from>
      <xdr:col>4</xdr:col>
      <xdr:colOff>304801</xdr:colOff>
      <xdr:row>93</xdr:row>
      <xdr:rowOff>22861</xdr:rowOff>
    </xdr:from>
    <xdr:to>
      <xdr:col>4</xdr:col>
      <xdr:colOff>601981</xdr:colOff>
      <xdr:row>93</xdr:row>
      <xdr:rowOff>320041</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95701" y="54191536"/>
          <a:ext cx="297180" cy="297180"/>
        </a:xfrm>
        <a:prstGeom prst="rect">
          <a:avLst/>
        </a:prstGeom>
      </xdr:spPr>
    </xdr:pic>
    <xdr:clientData/>
  </xdr:twoCellAnchor>
  <xdr:twoCellAnchor editAs="oneCell">
    <xdr:from>
      <xdr:col>7</xdr:col>
      <xdr:colOff>68581</xdr:colOff>
      <xdr:row>93</xdr:row>
      <xdr:rowOff>30481</xdr:rowOff>
    </xdr:from>
    <xdr:to>
      <xdr:col>7</xdr:col>
      <xdr:colOff>365761</xdr:colOff>
      <xdr:row>93</xdr:row>
      <xdr:rowOff>325019</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793106" y="54199156"/>
          <a:ext cx="297180" cy="294538"/>
        </a:xfrm>
        <a:prstGeom prst="rect">
          <a:avLst/>
        </a:prstGeom>
      </xdr:spPr>
    </xdr:pic>
    <xdr:clientData/>
  </xdr:twoCellAnchor>
  <xdr:twoCellAnchor editAs="oneCell">
    <xdr:from>
      <xdr:col>4</xdr:col>
      <xdr:colOff>304801</xdr:colOff>
      <xdr:row>98</xdr:row>
      <xdr:rowOff>38101</xdr:rowOff>
    </xdr:from>
    <xdr:to>
      <xdr:col>4</xdr:col>
      <xdr:colOff>601981</xdr:colOff>
      <xdr:row>98</xdr:row>
      <xdr:rowOff>335281</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95701" y="55797451"/>
          <a:ext cx="297180" cy="297180"/>
        </a:xfrm>
        <a:prstGeom prst="rect">
          <a:avLst/>
        </a:prstGeom>
      </xdr:spPr>
    </xdr:pic>
    <xdr:clientData/>
  </xdr:twoCellAnchor>
  <xdr:twoCellAnchor editAs="oneCell">
    <xdr:from>
      <xdr:col>7</xdr:col>
      <xdr:colOff>129541</xdr:colOff>
      <xdr:row>98</xdr:row>
      <xdr:rowOff>38101</xdr:rowOff>
    </xdr:from>
    <xdr:to>
      <xdr:col>7</xdr:col>
      <xdr:colOff>426721</xdr:colOff>
      <xdr:row>98</xdr:row>
      <xdr:rowOff>332639</xdr:rowOff>
    </xdr:to>
    <xdr:pic>
      <xdr:nvPicPr>
        <xdr:cNvPr id="7" name="Imagen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854066" y="55797451"/>
          <a:ext cx="297180" cy="294538"/>
        </a:xfrm>
        <a:prstGeom prst="rect">
          <a:avLst/>
        </a:prstGeom>
      </xdr:spPr>
    </xdr:pic>
    <xdr:clientData/>
  </xdr:twoCellAnchor>
  <xdr:twoCellAnchor editAs="oneCell">
    <xdr:from>
      <xdr:col>10</xdr:col>
      <xdr:colOff>310516</xdr:colOff>
      <xdr:row>98</xdr:row>
      <xdr:rowOff>43816</xdr:rowOff>
    </xdr:from>
    <xdr:to>
      <xdr:col>10</xdr:col>
      <xdr:colOff>592456</xdr:colOff>
      <xdr:row>98</xdr:row>
      <xdr:rowOff>325756</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92466" y="55803166"/>
          <a:ext cx="281940" cy="281940"/>
        </a:xfrm>
        <a:prstGeom prst="rect">
          <a:avLst/>
        </a:prstGeom>
      </xdr:spPr>
    </xdr:pic>
    <xdr:clientData/>
  </xdr:twoCellAnchor>
  <xdr:twoCellAnchor editAs="oneCell">
    <xdr:from>
      <xdr:col>9</xdr:col>
      <xdr:colOff>710565</xdr:colOff>
      <xdr:row>101</xdr:row>
      <xdr:rowOff>53340</xdr:rowOff>
    </xdr:from>
    <xdr:to>
      <xdr:col>10</xdr:col>
      <xdr:colOff>240030</xdr:colOff>
      <xdr:row>101</xdr:row>
      <xdr:rowOff>335280</xdr:rowOff>
    </xdr:to>
    <xdr:pic>
      <xdr:nvPicPr>
        <xdr:cNvPr id="9" name="Imagen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40040" y="56955690"/>
          <a:ext cx="281940" cy="281940"/>
        </a:xfrm>
        <a:prstGeom prst="rect">
          <a:avLst/>
        </a:prstGeom>
      </xdr:spPr>
    </xdr:pic>
    <xdr:clientData/>
  </xdr:twoCellAnchor>
  <xdr:twoCellAnchor editAs="oneCell">
    <xdr:from>
      <xdr:col>5</xdr:col>
      <xdr:colOff>754380</xdr:colOff>
      <xdr:row>101</xdr:row>
      <xdr:rowOff>53340</xdr:rowOff>
    </xdr:from>
    <xdr:to>
      <xdr:col>6</xdr:col>
      <xdr:colOff>293706</xdr:colOff>
      <xdr:row>101</xdr:row>
      <xdr:rowOff>347878</xdr:rowOff>
    </xdr:to>
    <xdr:pic>
      <xdr:nvPicPr>
        <xdr:cNvPr id="10" name="Imagen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973955" y="56955690"/>
          <a:ext cx="291801" cy="294538"/>
        </a:xfrm>
        <a:prstGeom prst="rect">
          <a:avLst/>
        </a:prstGeom>
      </xdr:spPr>
    </xdr:pic>
    <xdr:clientData/>
  </xdr:twoCellAnchor>
  <xdr:twoCellAnchor editAs="oneCell">
    <xdr:from>
      <xdr:col>1</xdr:col>
      <xdr:colOff>108857</xdr:colOff>
      <xdr:row>79</xdr:row>
      <xdr:rowOff>13607</xdr:rowOff>
    </xdr:from>
    <xdr:to>
      <xdr:col>10</xdr:col>
      <xdr:colOff>1280432</xdr:colOff>
      <xdr:row>79</xdr:row>
      <xdr:rowOff>3497035</xdr:rowOff>
    </xdr:to>
    <xdr:pic>
      <xdr:nvPicPr>
        <xdr:cNvPr id="17" name="Imagen 16">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17714" y="42263786"/>
          <a:ext cx="9036504" cy="34834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544286</xdr:colOff>
      <xdr:row>81</xdr:row>
      <xdr:rowOff>27214</xdr:rowOff>
    </xdr:from>
    <xdr:to>
      <xdr:col>10</xdr:col>
      <xdr:colOff>338818</xdr:colOff>
      <xdr:row>81</xdr:row>
      <xdr:rowOff>2513239</xdr:rowOff>
    </xdr:to>
    <xdr:pic>
      <xdr:nvPicPr>
        <xdr:cNvPr id="18" name="Imagen 17">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53143" y="46250678"/>
          <a:ext cx="7659461" cy="2486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285750</xdr:colOff>
      <xdr:row>83</xdr:row>
      <xdr:rowOff>83976</xdr:rowOff>
    </xdr:from>
    <xdr:to>
      <xdr:col>10</xdr:col>
      <xdr:colOff>1115784</xdr:colOff>
      <xdr:row>83</xdr:row>
      <xdr:rowOff>2132239</xdr:rowOff>
    </xdr:to>
    <xdr:pic>
      <xdr:nvPicPr>
        <xdr:cNvPr id="20" name="Imagen 19">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394607" y="49178547"/>
          <a:ext cx="8694963" cy="20482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74</xdr:row>
      <xdr:rowOff>0</xdr:rowOff>
    </xdr:from>
    <xdr:to>
      <xdr:col>10</xdr:col>
      <xdr:colOff>1256796</xdr:colOff>
      <xdr:row>78</xdr:row>
      <xdr:rowOff>14061</xdr:rowOff>
    </xdr:to>
    <xdr:pic>
      <xdr:nvPicPr>
        <xdr:cNvPr id="22" name="Imagen 21">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08857" y="38208857"/>
          <a:ext cx="9121725" cy="90764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224118</xdr:colOff>
      <xdr:row>35</xdr:row>
      <xdr:rowOff>145676</xdr:rowOff>
    </xdr:from>
    <xdr:to>
      <xdr:col>10</xdr:col>
      <xdr:colOff>1075765</xdr:colOff>
      <xdr:row>45</xdr:row>
      <xdr:rowOff>189379</xdr:rowOff>
    </xdr:to>
    <xdr:graphicFrame macro="">
      <xdr:nvGraphicFramePr>
        <xdr:cNvPr id="12" name="Gráfico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1</xdr:col>
      <xdr:colOff>235322</xdr:colOff>
      <xdr:row>63</xdr:row>
      <xdr:rowOff>33618</xdr:rowOff>
    </xdr:from>
    <xdr:to>
      <xdr:col>10</xdr:col>
      <xdr:colOff>1277470</xdr:colOff>
      <xdr:row>70</xdr:row>
      <xdr:rowOff>89646</xdr:rowOff>
    </xdr:to>
    <xdr:pic>
      <xdr:nvPicPr>
        <xdr:cNvPr id="24" name="Imagen 23"/>
        <xdr:cNvPicPr>
          <a:picLocks noChangeAspect="1"/>
        </xdr:cNvPicPr>
      </xdr:nvPicPr>
      <xdr:blipFill rotWithShape="1">
        <a:blip xmlns:r="http://schemas.openxmlformats.org/officeDocument/2006/relationships" r:embed="rId11">
          <a:extLst>
            <a:ext uri="{28A0092B-C50C-407E-A947-70E740481C1C}">
              <a14:useLocalDpi xmlns:a14="http://schemas.microsoft.com/office/drawing/2010/main" val="0"/>
            </a:ext>
          </a:extLst>
        </a:blip>
        <a:srcRect l="3029" t="4567" r="2825" b="20455"/>
        <a:stretch/>
      </xdr:blipFill>
      <xdr:spPr>
        <a:xfrm>
          <a:off x="336175" y="21548912"/>
          <a:ext cx="8919883" cy="104662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1520429</xdr:colOff>
      <xdr:row>3</xdr:row>
      <xdr:rowOff>136525</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342" y="252943"/>
          <a:ext cx="1099212" cy="474132"/>
        </a:xfrm>
        <a:prstGeom prst="rect">
          <a:avLst/>
        </a:prstGeom>
      </xdr:spPr>
    </xdr:pic>
    <xdr:clientData/>
  </xdr:twoCellAnchor>
  <xdr:twoCellAnchor>
    <xdr:from>
      <xdr:col>1</xdr:col>
      <xdr:colOff>252412</xdr:colOff>
      <xdr:row>35</xdr:row>
      <xdr:rowOff>152400</xdr:rowOff>
    </xdr:from>
    <xdr:to>
      <xdr:col>10</xdr:col>
      <xdr:colOff>504826</xdr:colOff>
      <xdr:row>44</xdr:row>
      <xdr:rowOff>323850</xdr:rowOff>
    </xdr:to>
    <xdr:graphicFrame macro="">
      <xdr:nvGraphicFramePr>
        <xdr:cNvPr id="12" name="Gráfico 11">
          <a:extLst>
            <a:ext uri="{FF2B5EF4-FFF2-40B4-BE49-F238E27FC236}">
              <a16:creationId xmlns:a16="http://schemas.microsoft.com/office/drawing/2014/main" id="{00000000-0008-0000-0100-00000C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4</xdr:col>
      <xdr:colOff>370417</xdr:colOff>
      <xdr:row>111</xdr:row>
      <xdr:rowOff>42333</xdr:rowOff>
    </xdr:from>
    <xdr:to>
      <xdr:col>4</xdr:col>
      <xdr:colOff>667597</xdr:colOff>
      <xdr:row>111</xdr:row>
      <xdr:rowOff>339513</xdr:rowOff>
    </xdr:to>
    <xdr:pic>
      <xdr:nvPicPr>
        <xdr:cNvPr id="13" name="Imagen 12">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905250" y="33877250"/>
          <a:ext cx="297180" cy="297180"/>
        </a:xfrm>
        <a:prstGeom prst="rect">
          <a:avLst/>
        </a:prstGeom>
      </xdr:spPr>
    </xdr:pic>
    <xdr:clientData/>
  </xdr:twoCellAnchor>
  <xdr:twoCellAnchor editAs="oneCell">
    <xdr:from>
      <xdr:col>4</xdr:col>
      <xdr:colOff>342901</xdr:colOff>
      <xdr:row>116</xdr:row>
      <xdr:rowOff>57150</xdr:rowOff>
    </xdr:from>
    <xdr:to>
      <xdr:col>4</xdr:col>
      <xdr:colOff>640081</xdr:colOff>
      <xdr:row>116</xdr:row>
      <xdr:rowOff>354330</xdr:rowOff>
    </xdr:to>
    <xdr:pic>
      <xdr:nvPicPr>
        <xdr:cNvPr id="14" name="Imagen 1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877734" y="35257317"/>
          <a:ext cx="297180" cy="297180"/>
        </a:xfrm>
        <a:prstGeom prst="rect">
          <a:avLst/>
        </a:prstGeom>
      </xdr:spPr>
    </xdr:pic>
    <xdr:clientData/>
  </xdr:twoCellAnchor>
  <xdr:twoCellAnchor editAs="oneCell">
    <xdr:from>
      <xdr:col>7</xdr:col>
      <xdr:colOff>211667</xdr:colOff>
      <xdr:row>111</xdr:row>
      <xdr:rowOff>52916</xdr:rowOff>
    </xdr:from>
    <xdr:to>
      <xdr:col>7</xdr:col>
      <xdr:colOff>508847</xdr:colOff>
      <xdr:row>111</xdr:row>
      <xdr:rowOff>347454</xdr:rowOff>
    </xdr:to>
    <xdr:pic>
      <xdr:nvPicPr>
        <xdr:cNvPr id="15" name="Imagen 1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894917" y="33887833"/>
          <a:ext cx="297180" cy="294538"/>
        </a:xfrm>
        <a:prstGeom prst="rect">
          <a:avLst/>
        </a:prstGeom>
      </xdr:spPr>
    </xdr:pic>
    <xdr:clientData/>
  </xdr:twoCellAnchor>
  <xdr:twoCellAnchor editAs="oneCell">
    <xdr:from>
      <xdr:col>7</xdr:col>
      <xdr:colOff>184150</xdr:colOff>
      <xdr:row>116</xdr:row>
      <xdr:rowOff>35983</xdr:rowOff>
    </xdr:from>
    <xdr:to>
      <xdr:col>7</xdr:col>
      <xdr:colOff>481330</xdr:colOff>
      <xdr:row>116</xdr:row>
      <xdr:rowOff>330521</xdr:rowOff>
    </xdr:to>
    <xdr:pic>
      <xdr:nvPicPr>
        <xdr:cNvPr id="16" name="Imagen 15">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867400" y="35236150"/>
          <a:ext cx="297180" cy="294538"/>
        </a:xfrm>
        <a:prstGeom prst="rect">
          <a:avLst/>
        </a:prstGeom>
      </xdr:spPr>
    </xdr:pic>
    <xdr:clientData/>
  </xdr:twoCellAnchor>
  <xdr:twoCellAnchor editAs="oneCell">
    <xdr:from>
      <xdr:col>6</xdr:col>
      <xdr:colOff>40217</xdr:colOff>
      <xdr:row>119</xdr:row>
      <xdr:rowOff>29633</xdr:rowOff>
    </xdr:from>
    <xdr:to>
      <xdr:col>6</xdr:col>
      <xdr:colOff>337397</xdr:colOff>
      <xdr:row>119</xdr:row>
      <xdr:rowOff>324171</xdr:rowOff>
    </xdr:to>
    <xdr:pic>
      <xdr:nvPicPr>
        <xdr:cNvPr id="17" name="Imagen 16">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972050" y="36372800"/>
          <a:ext cx="297180" cy="294538"/>
        </a:xfrm>
        <a:prstGeom prst="rect">
          <a:avLst/>
        </a:prstGeom>
      </xdr:spPr>
    </xdr:pic>
    <xdr:clientData/>
  </xdr:twoCellAnchor>
  <xdr:twoCellAnchor editAs="oneCell">
    <xdr:from>
      <xdr:col>10</xdr:col>
      <xdr:colOff>484716</xdr:colOff>
      <xdr:row>111</xdr:row>
      <xdr:rowOff>40216</xdr:rowOff>
    </xdr:from>
    <xdr:to>
      <xdr:col>10</xdr:col>
      <xdr:colOff>766656</xdr:colOff>
      <xdr:row>111</xdr:row>
      <xdr:rowOff>322156</xdr:rowOff>
    </xdr:to>
    <xdr:pic>
      <xdr:nvPicPr>
        <xdr:cNvPr id="18" name="Imagen 17">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422216" y="33875133"/>
          <a:ext cx="281940" cy="281940"/>
        </a:xfrm>
        <a:prstGeom prst="rect">
          <a:avLst/>
        </a:prstGeom>
      </xdr:spPr>
    </xdr:pic>
    <xdr:clientData/>
  </xdr:twoCellAnchor>
  <xdr:twoCellAnchor editAs="oneCell">
    <xdr:from>
      <xdr:col>10</xdr:col>
      <xdr:colOff>351366</xdr:colOff>
      <xdr:row>116</xdr:row>
      <xdr:rowOff>76199</xdr:rowOff>
    </xdr:from>
    <xdr:to>
      <xdr:col>10</xdr:col>
      <xdr:colOff>633306</xdr:colOff>
      <xdr:row>116</xdr:row>
      <xdr:rowOff>358139</xdr:rowOff>
    </xdr:to>
    <xdr:pic>
      <xdr:nvPicPr>
        <xdr:cNvPr id="19" name="Imagen 18">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8288866" y="35276366"/>
          <a:ext cx="281940" cy="281940"/>
        </a:xfrm>
        <a:prstGeom prst="rect">
          <a:avLst/>
        </a:prstGeom>
      </xdr:spPr>
    </xdr:pic>
    <xdr:clientData/>
  </xdr:twoCellAnchor>
  <xdr:twoCellAnchor editAs="oneCell">
    <xdr:from>
      <xdr:col>9</xdr:col>
      <xdr:colOff>726017</xdr:colOff>
      <xdr:row>119</xdr:row>
      <xdr:rowOff>48683</xdr:rowOff>
    </xdr:from>
    <xdr:to>
      <xdr:col>10</xdr:col>
      <xdr:colOff>256541</xdr:colOff>
      <xdr:row>119</xdr:row>
      <xdr:rowOff>330623</xdr:rowOff>
    </xdr:to>
    <xdr:pic>
      <xdr:nvPicPr>
        <xdr:cNvPr id="20" name="Imagen 19">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912100" y="36391850"/>
          <a:ext cx="281940" cy="28194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66675</xdr:colOff>
      <xdr:row>33</xdr:row>
      <xdr:rowOff>161925</xdr:rowOff>
    </xdr:from>
    <xdr:to>
      <xdr:col>10</xdr:col>
      <xdr:colOff>604604</xdr:colOff>
      <xdr:row>40</xdr:row>
      <xdr:rowOff>118365</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200025" y="7381875"/>
          <a:ext cx="8291279" cy="2956816"/>
        </a:xfrm>
        <a:prstGeom prst="rect">
          <a:avLst/>
        </a:prstGeom>
      </xdr:spPr>
    </xdr:pic>
    <xdr:clientData/>
  </xdr:twoCellAnchor>
  <xdr:twoCellAnchor editAs="oneCell">
    <xdr:from>
      <xdr:col>1</xdr:col>
      <xdr:colOff>247650</xdr:colOff>
      <xdr:row>1</xdr:row>
      <xdr:rowOff>47625</xdr:rowOff>
    </xdr:from>
    <xdr:to>
      <xdr:col>1</xdr:col>
      <xdr:colOff>1356387</xdr:colOff>
      <xdr:row>3</xdr:row>
      <xdr:rowOff>131232</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000" y="238125"/>
          <a:ext cx="1108737" cy="48365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348192</xdr:colOff>
      <xdr:row>1</xdr:row>
      <xdr:rowOff>63501</xdr:rowOff>
    </xdr:from>
    <xdr:to>
      <xdr:col>1</xdr:col>
      <xdr:colOff>1466454</xdr:colOff>
      <xdr:row>3</xdr:row>
      <xdr:rowOff>156633</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9642" y="263526"/>
          <a:ext cx="1108737" cy="483657"/>
        </a:xfrm>
        <a:prstGeom prst="rect">
          <a:avLst/>
        </a:prstGeom>
      </xdr:spPr>
    </xdr:pic>
    <xdr:clientData/>
  </xdr:twoCellAnchor>
  <xdr:twoCellAnchor editAs="oneCell">
    <xdr:from>
      <xdr:col>10</xdr:col>
      <xdr:colOff>309087</xdr:colOff>
      <xdr:row>94</xdr:row>
      <xdr:rowOff>38101</xdr:rowOff>
    </xdr:from>
    <xdr:to>
      <xdr:col>10</xdr:col>
      <xdr:colOff>591027</xdr:colOff>
      <xdr:row>94</xdr:row>
      <xdr:rowOff>320041</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148412" y="49206151"/>
          <a:ext cx="281940" cy="281940"/>
        </a:xfrm>
        <a:prstGeom prst="rect">
          <a:avLst/>
        </a:prstGeom>
      </xdr:spPr>
    </xdr:pic>
    <xdr:clientData/>
  </xdr:twoCellAnchor>
  <xdr:twoCellAnchor editAs="oneCell">
    <xdr:from>
      <xdr:col>4</xdr:col>
      <xdr:colOff>431801</xdr:colOff>
      <xdr:row>94</xdr:row>
      <xdr:rowOff>54611</xdr:rowOff>
    </xdr:from>
    <xdr:to>
      <xdr:col>4</xdr:col>
      <xdr:colOff>728981</xdr:colOff>
      <xdr:row>94</xdr:row>
      <xdr:rowOff>351791</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289426" y="49222661"/>
          <a:ext cx="297180" cy="297180"/>
        </a:xfrm>
        <a:prstGeom prst="rect">
          <a:avLst/>
        </a:prstGeom>
      </xdr:spPr>
    </xdr:pic>
    <xdr:clientData/>
  </xdr:twoCellAnchor>
  <xdr:twoCellAnchor editAs="oneCell">
    <xdr:from>
      <xdr:col>7</xdr:col>
      <xdr:colOff>68581</xdr:colOff>
      <xdr:row>94</xdr:row>
      <xdr:rowOff>30481</xdr:rowOff>
    </xdr:from>
    <xdr:to>
      <xdr:col>7</xdr:col>
      <xdr:colOff>365761</xdr:colOff>
      <xdr:row>94</xdr:row>
      <xdr:rowOff>325019</xdr:rowOff>
    </xdr:to>
    <xdr:pic>
      <xdr:nvPicPr>
        <xdr:cNvPr id="5" name="Imagen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317106" y="49198531"/>
          <a:ext cx="297180" cy="294538"/>
        </a:xfrm>
        <a:prstGeom prst="rect">
          <a:avLst/>
        </a:prstGeom>
      </xdr:spPr>
    </xdr:pic>
    <xdr:clientData/>
  </xdr:twoCellAnchor>
  <xdr:twoCellAnchor editAs="oneCell">
    <xdr:from>
      <xdr:col>4</xdr:col>
      <xdr:colOff>632885</xdr:colOff>
      <xdr:row>99</xdr:row>
      <xdr:rowOff>38101</xdr:rowOff>
    </xdr:from>
    <xdr:to>
      <xdr:col>4</xdr:col>
      <xdr:colOff>949115</xdr:colOff>
      <xdr:row>99</xdr:row>
      <xdr:rowOff>335281</xdr:rowOff>
    </xdr:to>
    <xdr:pic>
      <xdr:nvPicPr>
        <xdr:cNvPr id="6" name="Imagen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490510" y="50920651"/>
          <a:ext cx="306705" cy="297180"/>
        </a:xfrm>
        <a:prstGeom prst="rect">
          <a:avLst/>
        </a:prstGeom>
      </xdr:spPr>
    </xdr:pic>
    <xdr:clientData/>
  </xdr:twoCellAnchor>
  <xdr:twoCellAnchor editAs="oneCell">
    <xdr:from>
      <xdr:col>7</xdr:col>
      <xdr:colOff>129541</xdr:colOff>
      <xdr:row>99</xdr:row>
      <xdr:rowOff>38101</xdr:rowOff>
    </xdr:from>
    <xdr:to>
      <xdr:col>7</xdr:col>
      <xdr:colOff>426721</xdr:colOff>
      <xdr:row>99</xdr:row>
      <xdr:rowOff>332639</xdr:rowOff>
    </xdr:to>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378066" y="50920651"/>
          <a:ext cx="297180" cy="294538"/>
        </a:xfrm>
        <a:prstGeom prst="rect">
          <a:avLst/>
        </a:prstGeom>
      </xdr:spPr>
    </xdr:pic>
    <xdr:clientData/>
  </xdr:twoCellAnchor>
  <xdr:twoCellAnchor editAs="oneCell">
    <xdr:from>
      <xdr:col>10</xdr:col>
      <xdr:colOff>281941</xdr:colOff>
      <xdr:row>99</xdr:row>
      <xdr:rowOff>53341</xdr:rowOff>
    </xdr:from>
    <xdr:to>
      <xdr:col>10</xdr:col>
      <xdr:colOff>563881</xdr:colOff>
      <xdr:row>99</xdr:row>
      <xdr:rowOff>335281</xdr:rowOff>
    </xdr:to>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121266" y="50935891"/>
          <a:ext cx="281940" cy="281940"/>
        </a:xfrm>
        <a:prstGeom prst="rect">
          <a:avLst/>
        </a:prstGeom>
      </xdr:spPr>
    </xdr:pic>
    <xdr:clientData/>
  </xdr:twoCellAnchor>
  <xdr:twoCellAnchor editAs="oneCell">
    <xdr:from>
      <xdr:col>9</xdr:col>
      <xdr:colOff>434340</xdr:colOff>
      <xdr:row>102</xdr:row>
      <xdr:rowOff>53340</xdr:rowOff>
    </xdr:from>
    <xdr:to>
      <xdr:col>9</xdr:col>
      <xdr:colOff>690880</xdr:colOff>
      <xdr:row>102</xdr:row>
      <xdr:rowOff>335280</xdr:rowOff>
    </xdr:to>
    <xdr:pic>
      <xdr:nvPicPr>
        <xdr:cNvPr id="9" name="Imagen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530715" y="52078890"/>
          <a:ext cx="256540" cy="281940"/>
        </a:xfrm>
        <a:prstGeom prst="rect">
          <a:avLst/>
        </a:prstGeom>
      </xdr:spPr>
    </xdr:pic>
    <xdr:clientData/>
  </xdr:twoCellAnchor>
  <xdr:twoCellAnchor editAs="oneCell">
    <xdr:from>
      <xdr:col>5</xdr:col>
      <xdr:colOff>754380</xdr:colOff>
      <xdr:row>102</xdr:row>
      <xdr:rowOff>53340</xdr:rowOff>
    </xdr:from>
    <xdr:to>
      <xdr:col>5</xdr:col>
      <xdr:colOff>1052406</xdr:colOff>
      <xdr:row>102</xdr:row>
      <xdr:rowOff>347878</xdr:rowOff>
    </xdr:to>
    <xdr:pic>
      <xdr:nvPicPr>
        <xdr:cNvPr id="10" name="Imagen 9">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5993130" y="52078890"/>
          <a:ext cx="288501" cy="294538"/>
        </a:xfrm>
        <a:prstGeom prst="rect">
          <a:avLst/>
        </a:prstGeom>
      </xdr:spPr>
    </xdr:pic>
    <xdr:clientData/>
  </xdr:twoCellAnchor>
  <xdr:twoCellAnchor>
    <xdr:from>
      <xdr:col>1</xdr:col>
      <xdr:colOff>271198</xdr:colOff>
      <xdr:row>31</xdr:row>
      <xdr:rowOff>287338</xdr:rowOff>
    </xdr:from>
    <xdr:to>
      <xdr:col>10</xdr:col>
      <xdr:colOff>562241</xdr:colOff>
      <xdr:row>39</xdr:row>
      <xdr:rowOff>321204</xdr:rowOff>
    </xdr:to>
    <xdr:graphicFrame macro="">
      <xdr:nvGraphicFramePr>
        <xdr:cNvPr id="11" name="Gráfico 10">
          <a:extLst>
            <a:ext uri="{FF2B5EF4-FFF2-40B4-BE49-F238E27FC236}">
              <a16:creationId xmlns:a16="http://schemas.microsoft.com/office/drawing/2014/main" id="{00000000-0008-0000-03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rikagarcia/AppData/Local/Microsoft/Windows/INetCache/Content.Outlook/DXMB52DN/Indicadores%20Gesti&#243;n%20Curricular%20a%20jun%2030-20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liana%20Escobar/Desktop/2.%20Gesti&#243;n%20Curricular/Indicadores%20Gestion%20Curricular%20a%20dic%203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athor\Rendici&#243;n%20de%20Cuentas%202021\Users\Eliana%20Escobar\Desktop\2.%20Gesti&#243;n%20Curricular\Indicadores%20Gestion%20Curricular%20a%20dic%203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1"/>
      <sheetName val="Ficha 2"/>
      <sheetName val="Ficha 3"/>
      <sheetName val="Ficha 4"/>
      <sheetName val="Listas"/>
    </sheetNames>
    <sheetDataSet>
      <sheetData sheetId="0"/>
      <sheetData sheetId="1"/>
      <sheetData sheetId="2">
        <row r="22">
          <cell r="B22" t="str">
            <v>2016-1</v>
          </cell>
        </row>
      </sheetData>
      <sheetData sheetId="3">
        <row r="21">
          <cell r="C21" t="str">
            <v>Programas pregrado con aprobación Consejo Directivo</v>
          </cell>
          <cell r="D21" t="str">
            <v>Programas posgrado con aprobación Consejo Directivo</v>
          </cell>
          <cell r="E21" t="str">
            <v>Total programas académicos con aprobación del Consejo Directivo ITM</v>
          </cell>
          <cell r="F21" t="str">
            <v>Programas de pregrado diseñados</v>
          </cell>
          <cell r="G21" t="str">
            <v>Programas de posgrado diseñados</v>
          </cell>
          <cell r="H21" t="str">
            <v>Total de programas académicos diseñados</v>
          </cell>
          <cell r="I21" t="str">
            <v>Resultado de la medición del indicador</v>
          </cell>
        </row>
        <row r="22">
          <cell r="B22" t="str">
            <v>2016-1</v>
          </cell>
          <cell r="C22">
            <v>1</v>
          </cell>
          <cell r="D22">
            <v>0</v>
          </cell>
          <cell r="E22">
            <v>1</v>
          </cell>
          <cell r="F22">
            <v>1</v>
          </cell>
          <cell r="G22">
            <v>0</v>
          </cell>
          <cell r="H22">
            <v>1</v>
          </cell>
          <cell r="I22">
            <v>1</v>
          </cell>
        </row>
        <row r="23">
          <cell r="B23" t="str">
            <v>2016-2</v>
          </cell>
          <cell r="C23">
            <v>2</v>
          </cell>
          <cell r="D23">
            <v>0</v>
          </cell>
          <cell r="E23">
            <v>2</v>
          </cell>
          <cell r="F23">
            <v>2</v>
          </cell>
          <cell r="G23">
            <v>0</v>
          </cell>
          <cell r="H23">
            <v>2</v>
          </cell>
          <cell r="I23">
            <v>1</v>
          </cell>
        </row>
        <row r="24">
          <cell r="B24" t="str">
            <v>2017-1</v>
          </cell>
          <cell r="C24">
            <v>1</v>
          </cell>
          <cell r="D24">
            <v>3</v>
          </cell>
          <cell r="E24">
            <v>4</v>
          </cell>
          <cell r="F24">
            <v>1</v>
          </cell>
          <cell r="G24">
            <v>3</v>
          </cell>
          <cell r="H24">
            <v>4</v>
          </cell>
          <cell r="I24">
            <v>1</v>
          </cell>
        </row>
        <row r="25">
          <cell r="B25" t="str">
            <v>2017-2*</v>
          </cell>
        </row>
        <row r="26">
          <cell r="B26" t="str">
            <v>2018-1</v>
          </cell>
          <cell r="C26">
            <v>0</v>
          </cell>
          <cell r="D26">
            <v>0</v>
          </cell>
          <cell r="E26">
            <v>0</v>
          </cell>
          <cell r="F26">
            <v>4</v>
          </cell>
          <cell r="G26">
            <v>2</v>
          </cell>
          <cell r="H26">
            <v>6</v>
          </cell>
          <cell r="I26">
            <v>0</v>
          </cell>
        </row>
        <row r="27">
          <cell r="B27" t="str">
            <v>2018-2</v>
          </cell>
          <cell r="C27">
            <v>4</v>
          </cell>
          <cell r="D27">
            <v>2</v>
          </cell>
          <cell r="E27">
            <v>6</v>
          </cell>
          <cell r="F27">
            <v>4</v>
          </cell>
          <cell r="G27">
            <v>2</v>
          </cell>
          <cell r="H27">
            <v>6</v>
          </cell>
          <cell r="I27">
            <v>1</v>
          </cell>
        </row>
        <row r="28">
          <cell r="B28" t="str">
            <v>2019-1**</v>
          </cell>
          <cell r="C28">
            <v>0</v>
          </cell>
          <cell r="D28">
            <v>0</v>
          </cell>
          <cell r="E28">
            <v>0</v>
          </cell>
          <cell r="F28">
            <v>0</v>
          </cell>
          <cell r="G28">
            <v>0</v>
          </cell>
          <cell r="H28">
            <v>0</v>
          </cell>
        </row>
        <row r="29">
          <cell r="B29" t="str">
            <v>2019-2**</v>
          </cell>
          <cell r="C29">
            <v>0</v>
          </cell>
          <cell r="D29">
            <v>0</v>
          </cell>
          <cell r="E29">
            <v>0</v>
          </cell>
          <cell r="F29">
            <v>0</v>
          </cell>
          <cell r="G29">
            <v>0</v>
          </cell>
          <cell r="H29">
            <v>0</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B2:M104"/>
  <sheetViews>
    <sheetView showGridLines="0" tabSelected="1" zoomScale="85" zoomScaleNormal="85" zoomScaleSheetLayoutView="100" workbookViewId="0"/>
  </sheetViews>
  <sheetFormatPr baseColWidth="10" defaultColWidth="11.5703125" defaultRowHeight="15.75" x14ac:dyDescent="0.25"/>
  <cols>
    <col min="1" max="1" width="1.5703125" style="5" customWidth="1"/>
    <col min="2" max="2" width="26.42578125" style="5" customWidth="1"/>
    <col min="3" max="3" width="11.5703125" style="5" customWidth="1"/>
    <col min="4" max="4" width="11.28515625" style="5" customWidth="1"/>
    <col min="5" max="5" width="13.7109375" style="5" customWidth="1"/>
    <col min="6" max="6" width="10" style="5" customWidth="1"/>
    <col min="7" max="10" width="11.28515625" style="5" customWidth="1"/>
    <col min="11" max="11" width="21.85546875" style="5" customWidth="1"/>
    <col min="12" max="12" width="7.28515625" style="5" customWidth="1"/>
    <col min="13" max="16384" width="11.5703125" style="5"/>
  </cols>
  <sheetData>
    <row r="2" spans="2:12" x14ac:dyDescent="0.25">
      <c r="B2" s="161"/>
      <c r="C2" s="164" t="s">
        <v>27</v>
      </c>
      <c r="D2" s="165"/>
      <c r="E2" s="165"/>
      <c r="F2" s="165"/>
      <c r="G2" s="165"/>
      <c r="H2" s="165"/>
      <c r="I2" s="165"/>
      <c r="J2" s="3" t="s">
        <v>0</v>
      </c>
      <c r="K2" s="92" t="s">
        <v>266</v>
      </c>
    </row>
    <row r="3" spans="2:12" x14ac:dyDescent="0.25">
      <c r="B3" s="162"/>
      <c r="C3" s="166"/>
      <c r="D3" s="167"/>
      <c r="E3" s="167"/>
      <c r="F3" s="167"/>
      <c r="G3" s="167"/>
      <c r="H3" s="167"/>
      <c r="I3" s="167"/>
      <c r="J3" s="3" t="s">
        <v>2</v>
      </c>
      <c r="K3" s="111" t="s">
        <v>267</v>
      </c>
    </row>
    <row r="4" spans="2:12" x14ac:dyDescent="0.25">
      <c r="B4" s="163"/>
      <c r="C4" s="168"/>
      <c r="D4" s="169"/>
      <c r="E4" s="169"/>
      <c r="F4" s="169"/>
      <c r="G4" s="169"/>
      <c r="H4" s="169"/>
      <c r="I4" s="169"/>
      <c r="J4" s="7" t="s">
        <v>3</v>
      </c>
      <c r="K4" s="112">
        <v>43243</v>
      </c>
    </row>
    <row r="6" spans="2:12" x14ac:dyDescent="0.25">
      <c r="B6" s="170" t="s">
        <v>28</v>
      </c>
      <c r="C6" s="171"/>
      <c r="D6" s="171"/>
      <c r="E6" s="171"/>
      <c r="F6" s="171"/>
      <c r="G6" s="171"/>
      <c r="H6" s="171"/>
      <c r="I6" s="171"/>
      <c r="J6" s="171"/>
      <c r="K6" s="172"/>
    </row>
    <row r="7" spans="2:12" ht="28.15" customHeight="1" x14ac:dyDescent="0.25">
      <c r="B7" s="9" t="s">
        <v>4</v>
      </c>
      <c r="C7" s="173" t="s">
        <v>64</v>
      </c>
      <c r="D7" s="174"/>
      <c r="E7" s="174"/>
      <c r="F7" s="174"/>
      <c r="G7" s="174"/>
      <c r="H7" s="174"/>
      <c r="I7" s="174"/>
      <c r="J7" s="174"/>
      <c r="K7" s="175"/>
    </row>
    <row r="8" spans="2:12" ht="28.15" customHeight="1" x14ac:dyDescent="0.25">
      <c r="B8" s="9" t="s">
        <v>5</v>
      </c>
      <c r="C8" s="173" t="s">
        <v>93</v>
      </c>
      <c r="D8" s="174"/>
      <c r="E8" s="174"/>
      <c r="F8" s="174"/>
      <c r="G8" s="174"/>
      <c r="H8" s="174"/>
      <c r="I8" s="174"/>
      <c r="J8" s="174"/>
      <c r="K8" s="175"/>
    </row>
    <row r="9" spans="2:12" ht="35.25" customHeight="1" x14ac:dyDescent="0.25">
      <c r="B9" s="9" t="s">
        <v>6</v>
      </c>
      <c r="C9" s="173" t="s">
        <v>65</v>
      </c>
      <c r="D9" s="174"/>
      <c r="E9" s="174"/>
      <c r="F9" s="174"/>
      <c r="G9" s="174"/>
      <c r="H9" s="174"/>
      <c r="I9" s="174"/>
      <c r="J9" s="174"/>
      <c r="K9" s="175"/>
    </row>
    <row r="10" spans="2:12" ht="28.15" customHeight="1" x14ac:dyDescent="0.25">
      <c r="B10" s="9" t="s">
        <v>45</v>
      </c>
      <c r="C10" s="173" t="s">
        <v>66</v>
      </c>
      <c r="D10" s="174"/>
      <c r="E10" s="174"/>
      <c r="F10" s="174"/>
      <c r="G10" s="174"/>
      <c r="H10" s="174"/>
      <c r="I10" s="174"/>
      <c r="J10" s="174"/>
      <c r="K10" s="175"/>
    </row>
    <row r="11" spans="2:12" ht="19.899999999999999" customHeight="1" x14ac:dyDescent="0.25"/>
    <row r="12" spans="2:12" x14ac:dyDescent="0.25">
      <c r="B12" s="170" t="s">
        <v>7</v>
      </c>
      <c r="C12" s="171"/>
      <c r="D12" s="171"/>
      <c r="E12" s="171"/>
      <c r="F12" s="171"/>
      <c r="G12" s="171"/>
      <c r="H12" s="171"/>
      <c r="I12" s="171"/>
      <c r="J12" s="171"/>
      <c r="K12" s="172"/>
    </row>
    <row r="13" spans="2:12" ht="28.15" customHeight="1" x14ac:dyDescent="0.25">
      <c r="B13" s="10" t="s">
        <v>46</v>
      </c>
      <c r="C13" s="185" t="s">
        <v>67</v>
      </c>
      <c r="D13" s="186"/>
      <c r="E13" s="186"/>
      <c r="F13" s="186"/>
      <c r="G13" s="186"/>
      <c r="H13" s="186"/>
      <c r="I13" s="186"/>
      <c r="J13" s="186"/>
      <c r="K13" s="187"/>
    </row>
    <row r="14" spans="2:12" ht="28.15" customHeight="1" x14ac:dyDescent="0.25">
      <c r="B14" s="9" t="s">
        <v>47</v>
      </c>
      <c r="C14" s="185" t="s">
        <v>39</v>
      </c>
      <c r="D14" s="186"/>
      <c r="E14" s="186"/>
      <c r="F14" s="186"/>
      <c r="G14" s="186"/>
      <c r="H14" s="186"/>
      <c r="I14" s="186"/>
      <c r="J14" s="186"/>
      <c r="K14" s="187"/>
    </row>
    <row r="15" spans="2:12" ht="28.15" customHeight="1" x14ac:dyDescent="0.25">
      <c r="B15" s="9" t="s">
        <v>8</v>
      </c>
      <c r="C15" s="188" t="s">
        <v>9</v>
      </c>
      <c r="D15" s="189"/>
      <c r="E15" s="2" t="s">
        <v>57</v>
      </c>
      <c r="F15" s="188" t="s">
        <v>10</v>
      </c>
      <c r="G15" s="189"/>
      <c r="H15" s="30">
        <v>0.7208</v>
      </c>
      <c r="I15" s="190" t="s">
        <v>11</v>
      </c>
      <c r="J15" s="192" t="s">
        <v>78</v>
      </c>
      <c r="K15" s="193"/>
    </row>
    <row r="16" spans="2:12" ht="28.15" customHeight="1" x14ac:dyDescent="0.25">
      <c r="B16" s="11" t="s">
        <v>12</v>
      </c>
      <c r="C16" s="188" t="s">
        <v>33</v>
      </c>
      <c r="D16" s="189"/>
      <c r="E16" s="2" t="s">
        <v>57</v>
      </c>
      <c r="F16" s="188" t="s">
        <v>44</v>
      </c>
      <c r="G16" s="189"/>
      <c r="H16" s="31">
        <v>0.75</v>
      </c>
      <c r="I16" s="191"/>
      <c r="J16" s="194"/>
      <c r="K16" s="195"/>
      <c r="L16" s="12"/>
    </row>
    <row r="17" spans="2:12" ht="19.899999999999999" customHeight="1" x14ac:dyDescent="0.25"/>
    <row r="18" spans="2:12" x14ac:dyDescent="0.25">
      <c r="B18" s="170" t="s">
        <v>13</v>
      </c>
      <c r="C18" s="171"/>
      <c r="D18" s="171"/>
      <c r="E18" s="171"/>
      <c r="F18" s="171"/>
      <c r="G18" s="171"/>
      <c r="H18" s="171"/>
      <c r="I18" s="171"/>
      <c r="J18" s="171"/>
      <c r="K18" s="172"/>
    </row>
    <row r="19" spans="2:12" ht="28.15" customHeight="1" x14ac:dyDescent="0.25">
      <c r="B19" s="176" t="s">
        <v>14</v>
      </c>
      <c r="C19" s="177"/>
      <c r="D19" s="177"/>
      <c r="E19" s="177"/>
      <c r="F19" s="177"/>
      <c r="G19" s="177"/>
      <c r="H19" s="177"/>
      <c r="I19" s="177"/>
      <c r="J19" s="177"/>
      <c r="K19" s="178"/>
    </row>
    <row r="20" spans="2:12" ht="22.15" customHeight="1" x14ac:dyDescent="0.25">
      <c r="B20" s="13"/>
      <c r="C20" s="14"/>
      <c r="D20" s="14"/>
      <c r="E20" s="25"/>
      <c r="F20" s="14"/>
      <c r="G20" s="25"/>
      <c r="H20" s="26"/>
      <c r="I20" s="29"/>
      <c r="J20" s="26"/>
      <c r="K20" s="27"/>
    </row>
    <row r="21" spans="2:12" ht="32.25" customHeight="1" x14ac:dyDescent="0.25">
      <c r="B21" s="73" t="s">
        <v>58</v>
      </c>
      <c r="C21" s="179" t="s">
        <v>68</v>
      </c>
      <c r="D21" s="180"/>
      <c r="E21" s="181"/>
      <c r="F21" s="179" t="s">
        <v>69</v>
      </c>
      <c r="G21" s="180"/>
      <c r="H21" s="181"/>
      <c r="I21" s="179" t="s">
        <v>55</v>
      </c>
      <c r="J21" s="180"/>
      <c r="K21" s="181"/>
    </row>
    <row r="22" spans="2:12" ht="27" customHeight="1" x14ac:dyDescent="0.25">
      <c r="B22" s="28" t="s">
        <v>59</v>
      </c>
      <c r="C22" s="182">
        <v>9349</v>
      </c>
      <c r="D22" s="183"/>
      <c r="E22" s="184"/>
      <c r="F22" s="182">
        <v>13153</v>
      </c>
      <c r="G22" s="183"/>
      <c r="H22" s="184"/>
      <c r="I22" s="158">
        <f t="shared" ref="I22:I27" si="0">+C22/F22</f>
        <v>0.71078841328974374</v>
      </c>
      <c r="J22" s="159"/>
      <c r="K22" s="160"/>
    </row>
    <row r="23" spans="2:12" ht="27" customHeight="1" x14ac:dyDescent="0.25">
      <c r="B23" s="28" t="s">
        <v>61</v>
      </c>
      <c r="C23" s="182">
        <v>8654</v>
      </c>
      <c r="D23" s="183"/>
      <c r="E23" s="184"/>
      <c r="F23" s="182">
        <v>12006</v>
      </c>
      <c r="G23" s="183"/>
      <c r="H23" s="184"/>
      <c r="I23" s="158">
        <f t="shared" si="0"/>
        <v>0.72080626353489918</v>
      </c>
      <c r="J23" s="159"/>
      <c r="K23" s="160"/>
    </row>
    <row r="24" spans="2:12" ht="27" customHeight="1" x14ac:dyDescent="0.25">
      <c r="B24" s="28" t="s">
        <v>63</v>
      </c>
      <c r="C24" s="182">
        <v>8014</v>
      </c>
      <c r="D24" s="183"/>
      <c r="E24" s="184"/>
      <c r="F24" s="182">
        <v>11114</v>
      </c>
      <c r="G24" s="183"/>
      <c r="H24" s="184"/>
      <c r="I24" s="158">
        <f t="shared" si="0"/>
        <v>0.72107252114450238</v>
      </c>
      <c r="J24" s="159"/>
      <c r="K24" s="160"/>
      <c r="L24" s="32"/>
    </row>
    <row r="25" spans="2:12" ht="27" customHeight="1" x14ac:dyDescent="0.25">
      <c r="B25" s="28" t="s">
        <v>79</v>
      </c>
      <c r="C25" s="182">
        <v>7837</v>
      </c>
      <c r="D25" s="183"/>
      <c r="E25" s="184"/>
      <c r="F25" s="182">
        <v>10656</v>
      </c>
      <c r="G25" s="183"/>
      <c r="H25" s="184"/>
      <c r="I25" s="158">
        <f t="shared" si="0"/>
        <v>0.73545420420420415</v>
      </c>
      <c r="J25" s="159"/>
      <c r="K25" s="160"/>
      <c r="L25" s="32"/>
    </row>
    <row r="26" spans="2:12" ht="27" customHeight="1" x14ac:dyDescent="0.25">
      <c r="B26" s="28" t="s">
        <v>95</v>
      </c>
      <c r="C26" s="182">
        <v>9451</v>
      </c>
      <c r="D26" s="183"/>
      <c r="E26" s="184"/>
      <c r="F26" s="182">
        <v>13074</v>
      </c>
      <c r="G26" s="183"/>
      <c r="H26" s="184"/>
      <c r="I26" s="158">
        <f t="shared" si="0"/>
        <v>0.72288511549640511</v>
      </c>
      <c r="J26" s="159"/>
      <c r="K26" s="160"/>
      <c r="L26" s="32"/>
    </row>
    <row r="27" spans="2:12" ht="27" customHeight="1" x14ac:dyDescent="0.25">
      <c r="B27" s="28" t="s">
        <v>163</v>
      </c>
      <c r="C27" s="182">
        <v>8534</v>
      </c>
      <c r="D27" s="183"/>
      <c r="E27" s="184"/>
      <c r="F27" s="182">
        <v>11456</v>
      </c>
      <c r="G27" s="183"/>
      <c r="H27" s="184"/>
      <c r="I27" s="158">
        <f t="shared" si="0"/>
        <v>0.74493715083798884</v>
      </c>
      <c r="J27" s="159"/>
      <c r="K27" s="160"/>
      <c r="L27" s="32"/>
    </row>
    <row r="28" spans="2:12" ht="27" customHeight="1" x14ac:dyDescent="0.25">
      <c r="B28" s="28" t="s">
        <v>217</v>
      </c>
      <c r="C28" s="182">
        <v>10110</v>
      </c>
      <c r="D28" s="183"/>
      <c r="E28" s="184"/>
      <c r="F28" s="182">
        <v>13504</v>
      </c>
      <c r="G28" s="183"/>
      <c r="H28" s="184"/>
      <c r="I28" s="158">
        <f t="shared" ref="I28:I30" si="1">+C28/F28</f>
        <v>0.74866706161137442</v>
      </c>
      <c r="J28" s="159"/>
      <c r="K28" s="160"/>
      <c r="L28" s="32"/>
    </row>
    <row r="29" spans="2:12" ht="27" customHeight="1" x14ac:dyDescent="0.25">
      <c r="B29" s="28" t="s">
        <v>231</v>
      </c>
      <c r="C29" s="182">
        <v>12709</v>
      </c>
      <c r="D29" s="183"/>
      <c r="E29" s="184"/>
      <c r="F29" s="182">
        <v>16619</v>
      </c>
      <c r="G29" s="183"/>
      <c r="H29" s="184"/>
      <c r="I29" s="158">
        <f t="shared" si="1"/>
        <v>0.76472711956194717</v>
      </c>
      <c r="J29" s="159"/>
      <c r="K29" s="160"/>
      <c r="L29" s="32"/>
    </row>
    <row r="30" spans="2:12" ht="27" customHeight="1" x14ac:dyDescent="0.25">
      <c r="B30" s="107" t="s">
        <v>233</v>
      </c>
      <c r="C30" s="182">
        <v>14584</v>
      </c>
      <c r="D30" s="183"/>
      <c r="E30" s="184"/>
      <c r="F30" s="182">
        <v>18794</v>
      </c>
      <c r="G30" s="183"/>
      <c r="H30" s="184"/>
      <c r="I30" s="158">
        <f t="shared" si="1"/>
        <v>0.7759923379802065</v>
      </c>
      <c r="J30" s="159"/>
      <c r="K30" s="160"/>
      <c r="L30" s="32"/>
    </row>
    <row r="31" spans="2:12" ht="27" customHeight="1" x14ac:dyDescent="0.25">
      <c r="B31" s="131" t="s">
        <v>270</v>
      </c>
      <c r="C31" s="155">
        <v>12214</v>
      </c>
      <c r="D31" s="156"/>
      <c r="E31" s="157"/>
      <c r="F31" s="155">
        <v>16013</v>
      </c>
      <c r="G31" s="156"/>
      <c r="H31" s="157"/>
      <c r="I31" s="158">
        <f>+C31/F31</f>
        <v>0.76275526135015304</v>
      </c>
      <c r="J31" s="159"/>
      <c r="K31" s="160"/>
      <c r="L31" s="32"/>
    </row>
    <row r="32" spans="2:12" ht="27" customHeight="1" x14ac:dyDescent="0.25">
      <c r="B32" s="131" t="s">
        <v>276</v>
      </c>
      <c r="C32" s="155">
        <v>9028</v>
      </c>
      <c r="D32" s="156"/>
      <c r="E32" s="157"/>
      <c r="F32" s="155">
        <v>11942</v>
      </c>
      <c r="G32" s="156"/>
      <c r="H32" s="157"/>
      <c r="I32" s="158">
        <f>+C32/F32</f>
        <v>0.75598727181376657</v>
      </c>
      <c r="J32" s="159"/>
      <c r="K32" s="160"/>
      <c r="L32" s="32"/>
    </row>
    <row r="33" spans="2:12" ht="27" customHeight="1" x14ac:dyDescent="0.25">
      <c r="B33" s="131" t="s">
        <v>280</v>
      </c>
      <c r="C33" s="155">
        <v>6981</v>
      </c>
      <c r="D33" s="156"/>
      <c r="E33" s="157"/>
      <c r="F33" s="155">
        <v>9417</v>
      </c>
      <c r="G33" s="156"/>
      <c r="H33" s="157"/>
      <c r="I33" s="158">
        <f>+C33/F33</f>
        <v>0.74131889136667728</v>
      </c>
      <c r="J33" s="159"/>
      <c r="K33" s="160"/>
      <c r="L33" s="32"/>
    </row>
    <row r="34" spans="2:12" ht="17.25" customHeight="1" x14ac:dyDescent="0.25">
      <c r="B34" s="1"/>
      <c r="C34" s="39"/>
      <c r="D34" s="39"/>
      <c r="E34" s="39"/>
      <c r="F34" s="39"/>
      <c r="G34" s="39"/>
      <c r="H34" s="39"/>
      <c r="I34" s="40"/>
      <c r="J34" s="40"/>
      <c r="K34" s="40"/>
    </row>
    <row r="35" spans="2:12" ht="28.15" customHeight="1" x14ac:dyDescent="0.25">
      <c r="B35" s="196" t="s">
        <v>15</v>
      </c>
      <c r="C35" s="196"/>
      <c r="D35" s="196"/>
      <c r="E35" s="196"/>
      <c r="F35" s="196"/>
      <c r="G35" s="196"/>
      <c r="H35" s="196"/>
      <c r="I35" s="196"/>
      <c r="J35" s="196"/>
      <c r="K35" s="196"/>
    </row>
    <row r="36" spans="2:12" ht="27" customHeight="1" x14ac:dyDescent="0.25">
      <c r="B36" s="16"/>
      <c r="C36" s="17"/>
      <c r="D36" s="17"/>
      <c r="E36" s="17"/>
      <c r="F36" s="17"/>
      <c r="G36" s="17"/>
      <c r="H36" s="17"/>
      <c r="I36" s="17"/>
      <c r="J36" s="17"/>
      <c r="K36" s="18"/>
    </row>
    <row r="37" spans="2:12" ht="27" customHeight="1" x14ac:dyDescent="0.25">
      <c r="B37" s="19"/>
      <c r="C37" s="20"/>
      <c r="D37" s="20"/>
      <c r="E37" s="20"/>
      <c r="F37" s="20"/>
      <c r="G37" s="20"/>
      <c r="H37" s="20"/>
      <c r="I37" s="20"/>
      <c r="J37" s="20"/>
      <c r="K37" s="21"/>
    </row>
    <row r="38" spans="2:12" ht="27" customHeight="1" x14ac:dyDescent="0.25">
      <c r="B38" s="19"/>
      <c r="C38" s="20"/>
      <c r="D38" s="20"/>
      <c r="E38" s="20"/>
      <c r="F38" s="20"/>
      <c r="G38" s="20"/>
      <c r="H38" s="20"/>
      <c r="I38" s="20"/>
      <c r="J38" s="20"/>
      <c r="K38" s="21"/>
    </row>
    <row r="39" spans="2:12" ht="27" customHeight="1" x14ac:dyDescent="0.25">
      <c r="B39" s="19"/>
      <c r="C39" s="20"/>
      <c r="D39" s="20"/>
      <c r="E39" s="20"/>
      <c r="F39" s="20"/>
      <c r="G39" s="20"/>
      <c r="H39" s="20"/>
      <c r="I39" s="20"/>
      <c r="J39" s="20"/>
      <c r="K39" s="21"/>
    </row>
    <row r="40" spans="2:12" ht="27" customHeight="1" x14ac:dyDescent="0.25">
      <c r="B40" s="19"/>
      <c r="C40" s="20"/>
      <c r="D40" s="20"/>
      <c r="E40" s="20"/>
      <c r="F40" s="20"/>
      <c r="G40" s="20"/>
      <c r="H40" s="20"/>
      <c r="I40" s="20"/>
      <c r="J40" s="20"/>
      <c r="K40" s="21"/>
    </row>
    <row r="41" spans="2:12" ht="27" customHeight="1" x14ac:dyDescent="0.25">
      <c r="B41" s="19"/>
      <c r="C41" s="20"/>
      <c r="D41" s="20"/>
      <c r="E41" s="20"/>
      <c r="F41" s="20"/>
      <c r="G41" s="20"/>
      <c r="H41" s="20"/>
      <c r="I41" s="20"/>
      <c r="J41" s="20"/>
      <c r="K41" s="21"/>
    </row>
    <row r="42" spans="2:12" ht="27" customHeight="1" x14ac:dyDescent="0.25">
      <c r="B42" s="19"/>
      <c r="C42" s="20"/>
      <c r="D42" s="20"/>
      <c r="E42" s="20"/>
      <c r="F42" s="20"/>
      <c r="G42" s="20"/>
      <c r="H42" s="20"/>
      <c r="I42" s="20"/>
      <c r="J42" s="20"/>
      <c r="K42" s="21"/>
    </row>
    <row r="43" spans="2:12" ht="27" customHeight="1" x14ac:dyDescent="0.25">
      <c r="B43" s="19"/>
      <c r="C43" s="20"/>
      <c r="D43" s="20"/>
      <c r="E43" s="20"/>
      <c r="F43" s="20"/>
      <c r="G43" s="20"/>
      <c r="H43" s="20"/>
      <c r="I43" s="20"/>
      <c r="J43" s="20"/>
      <c r="K43" s="21"/>
    </row>
    <row r="44" spans="2:12" ht="27" customHeight="1" x14ac:dyDescent="0.25">
      <c r="B44" s="19"/>
      <c r="C44" s="20"/>
      <c r="D44" s="20"/>
      <c r="E44" s="20"/>
      <c r="F44" s="20"/>
      <c r="G44" s="20"/>
      <c r="H44" s="20"/>
      <c r="I44" s="197"/>
      <c r="J44" s="197"/>
      <c r="K44" s="198"/>
    </row>
    <row r="45" spans="2:12" ht="27" customHeight="1" x14ac:dyDescent="0.25">
      <c r="B45" s="19"/>
      <c r="C45" s="20"/>
      <c r="D45" s="20"/>
      <c r="E45" s="20"/>
      <c r="F45" s="20"/>
      <c r="G45" s="20"/>
      <c r="H45" s="20"/>
      <c r="I45" s="197"/>
      <c r="J45" s="197"/>
      <c r="K45" s="198"/>
    </row>
    <row r="46" spans="2:12" ht="27" customHeight="1" x14ac:dyDescent="0.25">
      <c r="B46" s="19"/>
      <c r="C46" s="20"/>
      <c r="D46" s="20"/>
      <c r="E46" s="20"/>
      <c r="F46" s="20"/>
      <c r="G46" s="20"/>
      <c r="H46" s="20"/>
      <c r="I46" s="199"/>
      <c r="J46" s="199"/>
      <c r="K46" s="200"/>
    </row>
    <row r="47" spans="2:12" ht="27.75" customHeight="1" x14ac:dyDescent="0.25">
      <c r="B47" s="201" t="s">
        <v>16</v>
      </c>
      <c r="C47" s="201"/>
      <c r="D47" s="201"/>
      <c r="E47" s="201"/>
      <c r="F47" s="201"/>
      <c r="G47" s="201"/>
      <c r="H47" s="201"/>
      <c r="I47" s="201"/>
      <c r="J47" s="201"/>
      <c r="K47" s="201"/>
    </row>
    <row r="48" spans="2:12" ht="87.75" customHeight="1" x14ac:dyDescent="0.25">
      <c r="B48" s="202" t="s">
        <v>282</v>
      </c>
      <c r="C48" s="203"/>
      <c r="D48" s="203"/>
      <c r="E48" s="203"/>
      <c r="F48" s="203"/>
      <c r="G48" s="203"/>
      <c r="H48" s="203"/>
      <c r="I48" s="203"/>
      <c r="J48" s="203"/>
      <c r="K48" s="204"/>
    </row>
    <row r="49" spans="2:11" ht="83.25" customHeight="1" x14ac:dyDescent="0.25">
      <c r="B49" s="206" t="s">
        <v>281</v>
      </c>
      <c r="C49" s="207"/>
      <c r="D49" s="207"/>
      <c r="E49" s="207"/>
      <c r="F49" s="207"/>
      <c r="G49" s="207"/>
      <c r="H49" s="207"/>
      <c r="I49" s="207"/>
      <c r="J49" s="207"/>
      <c r="K49" s="208"/>
    </row>
    <row r="50" spans="2:11" x14ac:dyDescent="0.25">
      <c r="B50" s="74"/>
      <c r="C50" s="75"/>
      <c r="D50" s="75"/>
      <c r="E50" s="75"/>
      <c r="F50" s="75"/>
      <c r="G50" s="75"/>
      <c r="H50" s="75"/>
      <c r="I50" s="75"/>
      <c r="J50" s="75"/>
      <c r="K50" s="76"/>
    </row>
    <row r="51" spans="2:11" ht="15.75" customHeight="1" x14ac:dyDescent="0.25">
      <c r="B51" s="209" t="s">
        <v>81</v>
      </c>
      <c r="C51" s="209"/>
      <c r="D51" s="209"/>
      <c r="E51" s="209"/>
      <c r="F51" s="209"/>
      <c r="G51" s="209" t="s">
        <v>82</v>
      </c>
      <c r="H51" s="209"/>
      <c r="I51" s="209" t="s">
        <v>83</v>
      </c>
      <c r="J51" s="209"/>
      <c r="K51" s="209"/>
    </row>
    <row r="52" spans="2:11" x14ac:dyDescent="0.25">
      <c r="B52" s="205" t="s">
        <v>152</v>
      </c>
      <c r="C52" s="205"/>
      <c r="D52" s="205"/>
      <c r="E52" s="205"/>
      <c r="F52" s="205"/>
      <c r="G52" s="210">
        <v>2209</v>
      </c>
      <c r="H52" s="210"/>
      <c r="I52" s="211">
        <f>G52*100/$G$59</f>
        <v>23.457576722947859</v>
      </c>
      <c r="J52" s="211"/>
      <c r="K52" s="211"/>
    </row>
    <row r="53" spans="2:11" ht="15.75" customHeight="1" x14ac:dyDescent="0.25">
      <c r="B53" s="205" t="s">
        <v>153</v>
      </c>
      <c r="C53" s="205"/>
      <c r="D53" s="205"/>
      <c r="E53" s="205"/>
      <c r="F53" s="205"/>
      <c r="G53" s="210">
        <v>106</v>
      </c>
      <c r="H53" s="210"/>
      <c r="I53" s="211">
        <f t="shared" ref="I53:I58" si="2">G53*100/$G$59</f>
        <v>1.1256238717213549</v>
      </c>
      <c r="J53" s="211"/>
      <c r="K53" s="211"/>
    </row>
    <row r="54" spans="2:11" ht="15.75" customHeight="1" x14ac:dyDescent="0.25">
      <c r="B54" s="205" t="s">
        <v>84</v>
      </c>
      <c r="C54" s="205"/>
      <c r="D54" s="205"/>
      <c r="E54" s="205"/>
      <c r="F54" s="205"/>
      <c r="G54" s="210">
        <v>1648</v>
      </c>
      <c r="H54" s="210"/>
      <c r="I54" s="211">
        <f t="shared" si="2"/>
        <v>17.500265477328234</v>
      </c>
      <c r="J54" s="211"/>
      <c r="K54" s="211"/>
    </row>
    <row r="55" spans="2:11" ht="15.75" customHeight="1" x14ac:dyDescent="0.25">
      <c r="B55" s="205" t="s">
        <v>85</v>
      </c>
      <c r="C55" s="205"/>
      <c r="D55" s="205"/>
      <c r="E55" s="205"/>
      <c r="F55" s="205"/>
      <c r="G55" s="210">
        <v>4702</v>
      </c>
      <c r="H55" s="210"/>
      <c r="I55" s="211">
        <f t="shared" si="2"/>
        <v>49.930975894658594</v>
      </c>
      <c r="J55" s="211"/>
      <c r="K55" s="211"/>
    </row>
    <row r="56" spans="2:11" ht="15.75" customHeight="1" x14ac:dyDescent="0.25">
      <c r="B56" s="205" t="s">
        <v>86</v>
      </c>
      <c r="C56" s="205"/>
      <c r="D56" s="205"/>
      <c r="E56" s="205"/>
      <c r="F56" s="205"/>
      <c r="G56" s="210">
        <v>212</v>
      </c>
      <c r="H56" s="210"/>
      <c r="I56" s="211">
        <f t="shared" si="2"/>
        <v>2.2512477434427098</v>
      </c>
      <c r="J56" s="211"/>
      <c r="K56" s="211"/>
    </row>
    <row r="57" spans="2:11" ht="15.75" customHeight="1" x14ac:dyDescent="0.25">
      <c r="B57" s="205" t="s">
        <v>87</v>
      </c>
      <c r="C57" s="205"/>
      <c r="D57" s="205"/>
      <c r="E57" s="205"/>
      <c r="F57" s="205"/>
      <c r="G57" s="210">
        <v>419</v>
      </c>
      <c r="H57" s="210"/>
      <c r="I57" s="211">
        <f t="shared" si="2"/>
        <v>4.4494000212381861</v>
      </c>
      <c r="J57" s="211"/>
      <c r="K57" s="211"/>
    </row>
    <row r="58" spans="2:11" ht="15.75" customHeight="1" x14ac:dyDescent="0.25">
      <c r="B58" s="205" t="s">
        <v>232</v>
      </c>
      <c r="C58" s="205"/>
      <c r="D58" s="205"/>
      <c r="E58" s="205"/>
      <c r="F58" s="205"/>
      <c r="G58" s="210">
        <v>121</v>
      </c>
      <c r="H58" s="210"/>
      <c r="I58" s="211">
        <f t="shared" si="2"/>
        <v>1.2849102686630562</v>
      </c>
      <c r="J58" s="211"/>
      <c r="K58" s="211"/>
    </row>
    <row r="59" spans="2:11" x14ac:dyDescent="0.25">
      <c r="B59" s="221" t="s">
        <v>88</v>
      </c>
      <c r="C59" s="221"/>
      <c r="D59" s="221"/>
      <c r="E59" s="221"/>
      <c r="F59" s="221"/>
      <c r="G59" s="228">
        <f>SUM(G52:H58)</f>
        <v>9417</v>
      </c>
      <c r="H59" s="228"/>
      <c r="I59" s="229">
        <v>1</v>
      </c>
      <c r="J59" s="229"/>
      <c r="K59" s="229"/>
    </row>
    <row r="60" spans="2:11" x14ac:dyDescent="0.25">
      <c r="B60" s="74"/>
      <c r="C60" s="75"/>
      <c r="D60" s="75"/>
      <c r="E60" s="75"/>
      <c r="F60" s="75"/>
      <c r="G60" s="75"/>
      <c r="H60" s="75"/>
      <c r="I60" s="75"/>
      <c r="J60" s="75"/>
      <c r="K60" s="76"/>
    </row>
    <row r="61" spans="2:11" ht="135.75" customHeight="1" x14ac:dyDescent="0.25">
      <c r="B61" s="206" t="s">
        <v>283</v>
      </c>
      <c r="C61" s="207"/>
      <c r="D61" s="207"/>
      <c r="E61" s="207"/>
      <c r="F61" s="207"/>
      <c r="G61" s="207"/>
      <c r="H61" s="207"/>
      <c r="I61" s="207"/>
      <c r="J61" s="207"/>
      <c r="K61" s="208"/>
    </row>
    <row r="62" spans="2:11" x14ac:dyDescent="0.25">
      <c r="B62" s="143"/>
      <c r="C62" s="144"/>
      <c r="D62" s="144"/>
      <c r="E62" s="144"/>
      <c r="F62" s="144"/>
      <c r="G62" s="144"/>
      <c r="H62" s="144"/>
      <c r="I62" s="144"/>
      <c r="J62" s="144"/>
      <c r="K62" s="145"/>
    </row>
    <row r="63" spans="2:11" ht="21" customHeight="1" x14ac:dyDescent="0.25">
      <c r="B63" s="206" t="s">
        <v>284</v>
      </c>
      <c r="C63" s="207"/>
      <c r="D63" s="207"/>
      <c r="E63" s="207"/>
      <c r="F63" s="207"/>
      <c r="G63" s="207"/>
      <c r="H63" s="207"/>
      <c r="I63" s="207"/>
      <c r="J63" s="207"/>
      <c r="K63" s="208"/>
    </row>
    <row r="64" spans="2:11" ht="169.5" customHeight="1" x14ac:dyDescent="0.25">
      <c r="B64" s="146"/>
      <c r="C64" s="147"/>
      <c r="D64" s="147"/>
      <c r="E64" s="147"/>
      <c r="F64" s="147"/>
      <c r="G64" s="147"/>
      <c r="H64" s="147"/>
      <c r="I64" s="147"/>
      <c r="J64" s="147"/>
      <c r="K64" s="148"/>
    </row>
    <row r="65" spans="2:11" ht="169.5" customHeight="1" x14ac:dyDescent="0.25">
      <c r="B65" s="146"/>
      <c r="C65" s="147"/>
      <c r="D65" s="147"/>
      <c r="E65" s="147"/>
      <c r="F65" s="147"/>
      <c r="G65" s="147"/>
      <c r="H65" s="147"/>
      <c r="I65" s="147"/>
      <c r="J65" s="147"/>
      <c r="K65" s="148"/>
    </row>
    <row r="66" spans="2:11" ht="169.5" customHeight="1" x14ac:dyDescent="0.25">
      <c r="B66" s="146"/>
      <c r="C66" s="147"/>
      <c r="D66" s="147"/>
      <c r="E66" s="147"/>
      <c r="F66" s="147"/>
      <c r="G66" s="147"/>
      <c r="H66" s="147"/>
      <c r="I66" s="147"/>
      <c r="J66" s="147"/>
      <c r="K66" s="148"/>
    </row>
    <row r="67" spans="2:11" x14ac:dyDescent="0.25">
      <c r="B67" s="146"/>
      <c r="C67" s="147"/>
      <c r="D67" s="147"/>
      <c r="E67" s="147"/>
      <c r="F67" s="147"/>
      <c r="G67" s="147"/>
      <c r="H67" s="147"/>
      <c r="I67" s="147"/>
      <c r="J67" s="147"/>
      <c r="K67" s="148"/>
    </row>
    <row r="68" spans="2:11" ht="138.75" customHeight="1" x14ac:dyDescent="0.25">
      <c r="B68" s="146"/>
      <c r="C68" s="147"/>
      <c r="D68" s="147"/>
      <c r="E68" s="147"/>
      <c r="F68" s="147"/>
      <c r="G68" s="147"/>
      <c r="H68" s="147"/>
      <c r="I68" s="147"/>
      <c r="J68" s="147"/>
      <c r="K68" s="148"/>
    </row>
    <row r="69" spans="2:11" ht="78.75" customHeight="1" x14ac:dyDescent="0.25">
      <c r="B69" s="146"/>
      <c r="C69" s="147"/>
      <c r="D69" s="147"/>
      <c r="E69" s="147"/>
      <c r="F69" s="147"/>
      <c r="G69" s="147"/>
      <c r="H69" s="147"/>
      <c r="I69" s="147"/>
      <c r="J69" s="147"/>
      <c r="K69" s="148"/>
    </row>
    <row r="70" spans="2:11" ht="78.75" customHeight="1" x14ac:dyDescent="0.25">
      <c r="B70" s="146"/>
      <c r="C70" s="147"/>
      <c r="D70" s="147"/>
      <c r="E70" s="147"/>
      <c r="F70" s="147"/>
      <c r="G70" s="147"/>
      <c r="H70" s="147"/>
      <c r="I70" s="147"/>
      <c r="J70" s="147"/>
      <c r="K70" s="148"/>
    </row>
    <row r="71" spans="2:11" ht="13.5" customHeight="1" x14ac:dyDescent="0.25">
      <c r="B71" s="146"/>
      <c r="C71" s="147"/>
      <c r="D71" s="147"/>
      <c r="E71" s="147"/>
      <c r="F71" s="147"/>
      <c r="G71" s="147"/>
      <c r="H71" s="147"/>
      <c r="I71" s="147"/>
      <c r="J71" s="147"/>
      <c r="K71" s="148"/>
    </row>
    <row r="72" spans="2:11" ht="321" customHeight="1" x14ac:dyDescent="0.25">
      <c r="B72" s="212" t="s">
        <v>285</v>
      </c>
      <c r="C72" s="213"/>
      <c r="D72" s="213"/>
      <c r="E72" s="213"/>
      <c r="F72" s="213"/>
      <c r="G72" s="213"/>
      <c r="H72" s="213"/>
      <c r="I72" s="213"/>
      <c r="J72" s="213"/>
      <c r="K72" s="214"/>
    </row>
    <row r="73" spans="2:11" ht="156.75" customHeight="1" x14ac:dyDescent="0.25">
      <c r="B73" s="212" t="s">
        <v>286</v>
      </c>
      <c r="C73" s="213"/>
      <c r="D73" s="213"/>
      <c r="E73" s="213"/>
      <c r="F73" s="213"/>
      <c r="G73" s="213"/>
      <c r="H73" s="213"/>
      <c r="I73" s="213"/>
      <c r="J73" s="213"/>
      <c r="K73" s="214"/>
    </row>
    <row r="74" spans="2:11" ht="32.25" customHeight="1" x14ac:dyDescent="0.25">
      <c r="B74" s="222" t="s">
        <v>248</v>
      </c>
      <c r="C74" s="223"/>
      <c r="D74" s="223"/>
      <c r="E74" s="223"/>
      <c r="F74" s="223"/>
      <c r="G74" s="223"/>
      <c r="H74" s="223"/>
      <c r="I74" s="223"/>
      <c r="J74" s="223"/>
      <c r="K74" s="224"/>
    </row>
    <row r="75" spans="2:11" ht="299.25" customHeight="1" x14ac:dyDescent="0.25">
      <c r="B75" s="149"/>
      <c r="C75" s="150"/>
      <c r="D75" s="150"/>
      <c r="E75" s="150"/>
      <c r="F75" s="150"/>
      <c r="G75" s="150"/>
      <c r="H75" s="150"/>
      <c r="I75" s="150"/>
      <c r="J75" s="150"/>
      <c r="K75" s="151"/>
    </row>
    <row r="76" spans="2:11" ht="207" customHeight="1" x14ac:dyDescent="0.25">
      <c r="B76" s="149"/>
      <c r="C76" s="150"/>
      <c r="D76" s="150"/>
      <c r="E76" s="150"/>
      <c r="F76" s="150"/>
      <c r="G76" s="150"/>
      <c r="H76" s="150"/>
      <c r="I76" s="150"/>
      <c r="J76" s="150"/>
      <c r="K76" s="151"/>
    </row>
    <row r="77" spans="2:11" ht="191.25" customHeight="1" x14ac:dyDescent="0.25">
      <c r="B77" s="149"/>
      <c r="C77" s="150"/>
      <c r="D77" s="150"/>
      <c r="E77" s="150"/>
      <c r="F77" s="150"/>
      <c r="G77" s="150"/>
      <c r="H77" s="150"/>
      <c r="I77" s="150"/>
      <c r="J77" s="150"/>
      <c r="K77" s="151"/>
    </row>
    <row r="78" spans="2:11" x14ac:dyDescent="0.25">
      <c r="B78" s="149"/>
      <c r="C78" s="150"/>
      <c r="D78" s="150"/>
      <c r="E78" s="150"/>
      <c r="F78" s="150"/>
      <c r="G78" s="150"/>
      <c r="H78" s="150"/>
      <c r="I78" s="150"/>
      <c r="J78" s="150"/>
      <c r="K78" s="151"/>
    </row>
    <row r="79" spans="2:11" ht="15.75" customHeight="1" x14ac:dyDescent="0.25">
      <c r="B79" s="225" t="s">
        <v>249</v>
      </c>
      <c r="C79" s="226"/>
      <c r="D79" s="226"/>
      <c r="E79" s="226"/>
      <c r="F79" s="226"/>
      <c r="G79" s="226"/>
      <c r="H79" s="226"/>
      <c r="I79" s="226"/>
      <c r="J79" s="226"/>
      <c r="K79" s="227"/>
    </row>
    <row r="80" spans="2:11" ht="297" customHeight="1" x14ac:dyDescent="0.25">
      <c r="B80" s="149"/>
      <c r="C80" s="150"/>
      <c r="D80" s="150"/>
      <c r="E80" s="150"/>
      <c r="F80" s="150"/>
      <c r="G80" s="150"/>
      <c r="H80" s="150"/>
      <c r="I80" s="150"/>
      <c r="J80" s="150"/>
      <c r="K80" s="151"/>
    </row>
    <row r="81" spans="2:13" ht="15.75" customHeight="1" x14ac:dyDescent="0.25">
      <c r="B81" s="225" t="s">
        <v>250</v>
      </c>
      <c r="C81" s="226"/>
      <c r="D81" s="226"/>
      <c r="E81" s="226"/>
      <c r="F81" s="226"/>
      <c r="G81" s="226"/>
      <c r="H81" s="226"/>
      <c r="I81" s="226"/>
      <c r="J81" s="226"/>
      <c r="K81" s="227"/>
    </row>
    <row r="82" spans="2:13" ht="210" customHeight="1" x14ac:dyDescent="0.25">
      <c r="B82" s="149"/>
      <c r="C82" s="150"/>
      <c r="D82" s="150"/>
      <c r="E82" s="150"/>
      <c r="F82" s="150"/>
      <c r="G82" s="150"/>
      <c r="H82" s="150"/>
      <c r="I82" s="150"/>
      <c r="J82" s="150"/>
      <c r="K82" s="151"/>
    </row>
    <row r="83" spans="2:13" ht="15.75" customHeight="1" x14ac:dyDescent="0.25">
      <c r="B83" s="225" t="s">
        <v>251</v>
      </c>
      <c r="C83" s="226"/>
      <c r="D83" s="226"/>
      <c r="E83" s="226"/>
      <c r="F83" s="226"/>
      <c r="G83" s="226"/>
      <c r="H83" s="226"/>
      <c r="I83" s="226"/>
      <c r="J83" s="226"/>
      <c r="K83" s="227"/>
    </row>
    <row r="84" spans="2:13" ht="192.75" customHeight="1" x14ac:dyDescent="0.25">
      <c r="B84" s="149"/>
      <c r="C84" s="150"/>
      <c r="D84" s="150"/>
      <c r="E84" s="150"/>
      <c r="F84" s="150"/>
      <c r="G84" s="150"/>
      <c r="H84" s="150"/>
      <c r="I84" s="150"/>
      <c r="J84" s="150"/>
      <c r="K84" s="151"/>
    </row>
    <row r="85" spans="2:13" ht="69.75" customHeight="1" x14ac:dyDescent="0.25">
      <c r="B85" s="212" t="s">
        <v>89</v>
      </c>
      <c r="C85" s="213"/>
      <c r="D85" s="213"/>
      <c r="E85" s="213"/>
      <c r="F85" s="213"/>
      <c r="G85" s="213"/>
      <c r="H85" s="213"/>
      <c r="I85" s="213"/>
      <c r="J85" s="213"/>
      <c r="K85" s="214"/>
    </row>
    <row r="86" spans="2:13" ht="306" customHeight="1" x14ac:dyDescent="0.25">
      <c r="B86" s="212" t="s">
        <v>287</v>
      </c>
      <c r="C86" s="213"/>
      <c r="D86" s="213"/>
      <c r="E86" s="213"/>
      <c r="F86" s="213"/>
      <c r="G86" s="213"/>
      <c r="H86" s="213"/>
      <c r="I86" s="213"/>
      <c r="J86" s="213"/>
      <c r="K86" s="214"/>
    </row>
    <row r="87" spans="2:13" x14ac:dyDescent="0.25">
      <c r="B87" s="70"/>
      <c r="C87" s="71"/>
      <c r="D87" s="71"/>
      <c r="E87" s="71"/>
      <c r="F87" s="71"/>
      <c r="G87" s="71"/>
      <c r="H87" s="71"/>
      <c r="I87" s="71"/>
      <c r="J87" s="71"/>
      <c r="K87" s="72"/>
    </row>
    <row r="88" spans="2:13" ht="28.15" customHeight="1" x14ac:dyDescent="0.25">
      <c r="B88" s="215" t="s">
        <v>25</v>
      </c>
      <c r="C88" s="216"/>
      <c r="D88" s="216"/>
      <c r="E88" s="216"/>
      <c r="F88" s="216"/>
      <c r="G88" s="216"/>
      <c r="H88" s="217"/>
      <c r="I88" s="218" t="s">
        <v>288</v>
      </c>
      <c r="J88" s="219"/>
      <c r="K88" s="220"/>
    </row>
    <row r="89" spans="2:13" ht="36.6" customHeight="1" x14ac:dyDescent="0.25">
      <c r="B89" s="215" t="s">
        <v>17</v>
      </c>
      <c r="C89" s="216"/>
      <c r="D89" s="216"/>
      <c r="E89" s="216"/>
      <c r="F89" s="216"/>
      <c r="G89" s="216"/>
      <c r="H89" s="217"/>
      <c r="I89" s="218" t="s">
        <v>60</v>
      </c>
      <c r="J89" s="219"/>
      <c r="K89" s="220"/>
    </row>
    <row r="90" spans="2:13" ht="19.899999999999999" customHeight="1" x14ac:dyDescent="0.25"/>
    <row r="91" spans="2:13" x14ac:dyDescent="0.25">
      <c r="B91" s="170" t="s">
        <v>30</v>
      </c>
      <c r="C91" s="171"/>
      <c r="D91" s="171"/>
      <c r="E91" s="171"/>
      <c r="F91" s="171"/>
      <c r="G91" s="171"/>
      <c r="H91" s="171"/>
      <c r="I91" s="171"/>
      <c r="J91" s="171"/>
      <c r="K91" s="172"/>
    </row>
    <row r="92" spans="2:13" x14ac:dyDescent="0.25">
      <c r="B92" s="237" t="s">
        <v>31</v>
      </c>
      <c r="C92" s="238"/>
      <c r="D92" s="238"/>
      <c r="E92" s="238"/>
      <c r="F92" s="238"/>
      <c r="G92" s="238"/>
      <c r="H92" s="238"/>
      <c r="I92" s="238"/>
      <c r="J92" s="238"/>
      <c r="K92" s="239"/>
    </row>
    <row r="93" spans="2:13" ht="30" customHeight="1" x14ac:dyDescent="0.25">
      <c r="B93" s="215" t="s">
        <v>26</v>
      </c>
      <c r="C93" s="217"/>
      <c r="D93" s="240" t="s">
        <v>62</v>
      </c>
      <c r="E93" s="241"/>
      <c r="F93" s="241"/>
      <c r="G93" s="241"/>
      <c r="H93" s="241"/>
      <c r="I93" s="241"/>
      <c r="J93" s="241"/>
      <c r="K93" s="242"/>
      <c r="M93" s="86"/>
    </row>
    <row r="94" spans="2:13" ht="30" customHeight="1" x14ac:dyDescent="0.25">
      <c r="B94" s="230" t="s">
        <v>18</v>
      </c>
      <c r="C94" s="231"/>
      <c r="D94" s="234" t="s">
        <v>19</v>
      </c>
      <c r="E94" s="235"/>
      <c r="F94" s="234" t="s">
        <v>48</v>
      </c>
      <c r="G94" s="236"/>
      <c r="H94" s="235"/>
      <c r="I94" s="234" t="s">
        <v>49</v>
      </c>
      <c r="J94" s="236"/>
      <c r="K94" s="235"/>
    </row>
    <row r="95" spans="2:13" ht="30" customHeight="1" x14ac:dyDescent="0.25">
      <c r="B95" s="232"/>
      <c r="C95" s="233"/>
      <c r="D95" s="234" t="s">
        <v>20</v>
      </c>
      <c r="E95" s="235"/>
      <c r="F95" s="234" t="s">
        <v>29</v>
      </c>
      <c r="G95" s="236"/>
      <c r="H95" s="235"/>
      <c r="I95" s="234" t="s">
        <v>21</v>
      </c>
      <c r="J95" s="236"/>
      <c r="K95" s="235"/>
    </row>
    <row r="96" spans="2:13" ht="19.899999999999999" customHeight="1" x14ac:dyDescent="0.25"/>
    <row r="97" spans="2:13" x14ac:dyDescent="0.25">
      <c r="B97" s="237" t="s">
        <v>32</v>
      </c>
      <c r="C97" s="238"/>
      <c r="D97" s="238"/>
      <c r="E97" s="238"/>
      <c r="F97" s="238"/>
      <c r="G97" s="238"/>
      <c r="H97" s="238"/>
      <c r="I97" s="238"/>
      <c r="J97" s="238"/>
      <c r="K97" s="239"/>
    </row>
    <row r="98" spans="2:13" ht="30" customHeight="1" x14ac:dyDescent="0.25">
      <c r="B98" s="234" t="s">
        <v>26</v>
      </c>
      <c r="C98" s="235"/>
      <c r="D98" s="243">
        <f>+I32/H16</f>
        <v>1.007983029085022</v>
      </c>
      <c r="E98" s="244"/>
      <c r="F98" s="244"/>
      <c r="G98" s="244"/>
      <c r="H98" s="244"/>
      <c r="I98" s="244"/>
      <c r="J98" s="244"/>
      <c r="K98" s="245"/>
      <c r="M98" s="86"/>
    </row>
    <row r="99" spans="2:13" ht="30" customHeight="1" x14ac:dyDescent="0.25">
      <c r="B99" s="230" t="s">
        <v>18</v>
      </c>
      <c r="C99" s="231"/>
      <c r="D99" s="246" t="s">
        <v>19</v>
      </c>
      <c r="E99" s="247"/>
      <c r="F99" s="248" t="s">
        <v>48</v>
      </c>
      <c r="G99" s="249"/>
      <c r="H99" s="250"/>
      <c r="I99" s="248" t="s">
        <v>49</v>
      </c>
      <c r="J99" s="249"/>
      <c r="K99" s="250"/>
    </row>
    <row r="100" spans="2:13" ht="30" customHeight="1" x14ac:dyDescent="0.25">
      <c r="B100" s="232"/>
      <c r="C100" s="233"/>
      <c r="D100" s="246" t="s">
        <v>20</v>
      </c>
      <c r="E100" s="247"/>
      <c r="F100" s="248" t="s">
        <v>29</v>
      </c>
      <c r="G100" s="249"/>
      <c r="H100" s="250"/>
      <c r="I100" s="248" t="s">
        <v>21</v>
      </c>
      <c r="J100" s="249"/>
      <c r="K100" s="250"/>
    </row>
    <row r="101" spans="2:13" ht="30" customHeight="1" x14ac:dyDescent="0.25">
      <c r="B101" s="230" t="s">
        <v>22</v>
      </c>
      <c r="C101" s="231"/>
      <c r="D101" s="251" t="s">
        <v>50</v>
      </c>
      <c r="E101" s="252"/>
      <c r="F101" s="252"/>
      <c r="G101" s="253"/>
      <c r="H101" s="251" t="s">
        <v>23</v>
      </c>
      <c r="I101" s="252"/>
      <c r="J101" s="252"/>
      <c r="K101" s="253"/>
    </row>
    <row r="102" spans="2:13" ht="30" customHeight="1" x14ac:dyDescent="0.25">
      <c r="B102" s="232"/>
      <c r="C102" s="233"/>
      <c r="D102" s="251" t="s">
        <v>24</v>
      </c>
      <c r="E102" s="252"/>
      <c r="F102" s="252"/>
      <c r="G102" s="253"/>
      <c r="H102" s="251" t="s">
        <v>21</v>
      </c>
      <c r="I102" s="252"/>
      <c r="J102" s="252"/>
      <c r="K102" s="253"/>
    </row>
    <row r="103" spans="2:13" ht="30" customHeight="1" x14ac:dyDescent="0.25">
      <c r="B103" s="230" t="s">
        <v>36</v>
      </c>
      <c r="C103" s="231"/>
      <c r="D103" s="251" t="s">
        <v>34</v>
      </c>
      <c r="E103" s="252"/>
      <c r="F103" s="252"/>
      <c r="G103" s="253"/>
      <c r="H103" s="251" t="s">
        <v>35</v>
      </c>
      <c r="I103" s="252"/>
      <c r="J103" s="252"/>
      <c r="K103" s="253"/>
    </row>
    <row r="104" spans="2:13" ht="30" customHeight="1" x14ac:dyDescent="0.25">
      <c r="B104" s="232"/>
      <c r="C104" s="233"/>
      <c r="D104" s="218" t="s">
        <v>62</v>
      </c>
      <c r="E104" s="219"/>
      <c r="F104" s="219"/>
      <c r="G104" s="220"/>
      <c r="H104" s="218" t="s">
        <v>62</v>
      </c>
      <c r="I104" s="219"/>
      <c r="J104" s="219"/>
      <c r="K104" s="220"/>
    </row>
  </sheetData>
  <mergeCells count="136">
    <mergeCell ref="B101:C102"/>
    <mergeCell ref="D101:G101"/>
    <mergeCell ref="H101:K101"/>
    <mergeCell ref="D102:G102"/>
    <mergeCell ref="H102:K102"/>
    <mergeCell ref="B103:C104"/>
    <mergeCell ref="D103:G103"/>
    <mergeCell ref="H103:K103"/>
    <mergeCell ref="D104:G104"/>
    <mergeCell ref="H104:K104"/>
    <mergeCell ref="B97:K97"/>
    <mergeCell ref="B98:C98"/>
    <mergeCell ref="D98:K98"/>
    <mergeCell ref="B99:C100"/>
    <mergeCell ref="D99:E99"/>
    <mergeCell ref="F99:H99"/>
    <mergeCell ref="I99:K99"/>
    <mergeCell ref="D100:E100"/>
    <mergeCell ref="F100:H100"/>
    <mergeCell ref="I100:K100"/>
    <mergeCell ref="B94:C95"/>
    <mergeCell ref="D94:E94"/>
    <mergeCell ref="F94:H94"/>
    <mergeCell ref="I94:K94"/>
    <mergeCell ref="D95:E95"/>
    <mergeCell ref="F95:H95"/>
    <mergeCell ref="I95:K95"/>
    <mergeCell ref="B89:H89"/>
    <mergeCell ref="I89:K89"/>
    <mergeCell ref="B91:K91"/>
    <mergeCell ref="B92:K92"/>
    <mergeCell ref="B93:C93"/>
    <mergeCell ref="D93:K93"/>
    <mergeCell ref="B86:K86"/>
    <mergeCell ref="B88:H88"/>
    <mergeCell ref="I88:K88"/>
    <mergeCell ref="B61:K61"/>
    <mergeCell ref="B63:K63"/>
    <mergeCell ref="B72:K72"/>
    <mergeCell ref="B73:K73"/>
    <mergeCell ref="B85:K85"/>
    <mergeCell ref="B57:F57"/>
    <mergeCell ref="B59:F59"/>
    <mergeCell ref="B74:K74"/>
    <mergeCell ref="B79:K79"/>
    <mergeCell ref="B81:K81"/>
    <mergeCell ref="B83:K83"/>
    <mergeCell ref="G59:H59"/>
    <mergeCell ref="I59:K59"/>
    <mergeCell ref="B55:F55"/>
    <mergeCell ref="B56:F56"/>
    <mergeCell ref="B58:F58"/>
    <mergeCell ref="G57:H57"/>
    <mergeCell ref="I57:K57"/>
    <mergeCell ref="G55:H55"/>
    <mergeCell ref="I55:K55"/>
    <mergeCell ref="G56:H56"/>
    <mergeCell ref="I56:K56"/>
    <mergeCell ref="G58:H58"/>
    <mergeCell ref="I58:K58"/>
    <mergeCell ref="B53:F53"/>
    <mergeCell ref="B54:F54"/>
    <mergeCell ref="B49:K49"/>
    <mergeCell ref="B51:F51"/>
    <mergeCell ref="G51:H51"/>
    <mergeCell ref="I51:K51"/>
    <mergeCell ref="B52:F52"/>
    <mergeCell ref="G53:H53"/>
    <mergeCell ref="I53:K53"/>
    <mergeCell ref="G54:H54"/>
    <mergeCell ref="I54:K54"/>
    <mergeCell ref="G52:H52"/>
    <mergeCell ref="I52:K52"/>
    <mergeCell ref="B35:K35"/>
    <mergeCell ref="I44:K44"/>
    <mergeCell ref="I45:K45"/>
    <mergeCell ref="I46:K46"/>
    <mergeCell ref="B47:K47"/>
    <mergeCell ref="B48:K48"/>
    <mergeCell ref="C27:E27"/>
    <mergeCell ref="F27:H27"/>
    <mergeCell ref="I27:K27"/>
    <mergeCell ref="I32:K32"/>
    <mergeCell ref="C28:E28"/>
    <mergeCell ref="F28:H28"/>
    <mergeCell ref="I28:K28"/>
    <mergeCell ref="C29:E29"/>
    <mergeCell ref="F29:H29"/>
    <mergeCell ref="I29:K29"/>
    <mergeCell ref="C30:E30"/>
    <mergeCell ref="F30:H30"/>
    <mergeCell ref="I30:K30"/>
    <mergeCell ref="C32:E32"/>
    <mergeCell ref="F32:H32"/>
    <mergeCell ref="C31:E31"/>
    <mergeCell ref="F31:H31"/>
    <mergeCell ref="I31:K31"/>
    <mergeCell ref="J15:K16"/>
    <mergeCell ref="C16:D16"/>
    <mergeCell ref="F16:G16"/>
    <mergeCell ref="C25:E25"/>
    <mergeCell ref="F25:H25"/>
    <mergeCell ref="I25:K25"/>
    <mergeCell ref="C26:E26"/>
    <mergeCell ref="F26:H26"/>
    <mergeCell ref="I26:K26"/>
    <mergeCell ref="C23:E23"/>
    <mergeCell ref="F23:H23"/>
    <mergeCell ref="I23:K23"/>
    <mergeCell ref="C24:E24"/>
    <mergeCell ref="F24:H24"/>
    <mergeCell ref="I24:K24"/>
    <mergeCell ref="C33:E33"/>
    <mergeCell ref="F33:H33"/>
    <mergeCell ref="I33:K33"/>
    <mergeCell ref="B2:B4"/>
    <mergeCell ref="C2:I4"/>
    <mergeCell ref="B6:K6"/>
    <mergeCell ref="C7:K7"/>
    <mergeCell ref="C8:K8"/>
    <mergeCell ref="C9:K9"/>
    <mergeCell ref="B18:K18"/>
    <mergeCell ref="B19:K19"/>
    <mergeCell ref="C21:E21"/>
    <mergeCell ref="F21:H21"/>
    <mergeCell ref="I21:K21"/>
    <mergeCell ref="C22:E22"/>
    <mergeCell ref="F22:H22"/>
    <mergeCell ref="I22:K22"/>
    <mergeCell ref="C10:K10"/>
    <mergeCell ref="B12:K12"/>
    <mergeCell ref="C13:K13"/>
    <mergeCell ref="C14:K14"/>
    <mergeCell ref="C15:D15"/>
    <mergeCell ref="F15:G15"/>
    <mergeCell ref="I15:I16"/>
  </mergeCells>
  <conditionalFormatting sqref="D101:G101">
    <cfRule type="expression" dxfId="9" priority="6">
      <formula>$D$98=""</formula>
    </cfRule>
    <cfRule type="expression" dxfId="8" priority="8">
      <formula>AND(D$98&gt;=70%,$D$98&lt;80%)</formula>
    </cfRule>
  </conditionalFormatting>
  <conditionalFormatting sqref="H101:K101">
    <cfRule type="expression" dxfId="7" priority="5">
      <formula>$D$98=""</formula>
    </cfRule>
    <cfRule type="expression" dxfId="6" priority="7">
      <formula>$D$98&lt;70%</formula>
    </cfRule>
  </conditionalFormatting>
  <conditionalFormatting sqref="D98:K98">
    <cfRule type="cellIs" dxfId="5" priority="1" operator="greaterThanOrEqual">
      <formula>0.9</formula>
    </cfRule>
    <cfRule type="cellIs" dxfId="4" priority="2" operator="between">
      <formula>0.7</formula>
      <formula>0.899999999999999</formula>
    </cfRule>
    <cfRule type="containsBlanks" dxfId="3" priority="3">
      <formula>LEN(TRIM(D98))=0</formula>
    </cfRule>
    <cfRule type="cellIs" dxfId="2" priority="4" operator="between">
      <formula>0</formula>
      <formula>0.699999999999999</formula>
    </cfRule>
  </conditionalFormatting>
  <dataValidations count="5">
    <dataValidation allowBlank="1" showInputMessage="1" showErrorMessage="1" prompt="La meta es un propósito medible. Es el valor que se espera alcance el respectivo indicador. " sqref="B16"/>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Seleccione una opción" sqref="F17 I15 C15:C16 D17"/>
    <dataValidation type="list" allowBlank="1" showInputMessage="1" showErrorMessage="1" sqref="E15:E16">
      <formula1>"Número, Porcentaje, Pesos "</formula1>
    </dataValidation>
    <dataValidation type="list" allowBlank="1" showInputMessage="1" showErrorMessage="1" sqref="J15:K16">
      <formula1>"Semestre 1 de 2016, Semestre 2 de 2016, Año 2016"</formula1>
    </dataValidation>
  </dataValidations>
  <printOptions horizontalCentered="1"/>
  <pageMargins left="0.70866141732283472" right="0.70866141732283472" top="0.74803149606299213" bottom="0.74803149606299213" header="0.31496062992125984" footer="0.31496062992125984"/>
  <pageSetup scale="13" orientation="portrait" r:id="rId1"/>
  <rowBreaks count="2" manualBreakCount="2">
    <brk id="49" min="1" max="10" man="1"/>
    <brk id="96" min="1" max="10" man="1"/>
  </rowBreaks>
  <colBreaks count="1" manualBreakCount="1">
    <brk id="11" max="1048575" man="1"/>
  </col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'C:\Users\erikagarcia\AppData\Local\Microsoft\Windows\INetCache\Content.Outlook\DXMB52DN\[Indicadores Gestión Curricular a jun 30-2019.xlsx]Listas'!#REF!</xm:f>
          </x14:formula1>
          <xm:sqref>C8:K8 C10:K10 C14:K14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2:O124"/>
  <sheetViews>
    <sheetView showGridLines="0" zoomScale="70" zoomScaleNormal="70" zoomScaleSheetLayoutView="100" workbookViewId="0">
      <selection activeCell="B1" sqref="B1"/>
    </sheetView>
  </sheetViews>
  <sheetFormatPr baseColWidth="10" defaultColWidth="11.5703125" defaultRowHeight="15.75" x14ac:dyDescent="0.25"/>
  <cols>
    <col min="1" max="1" width="1.28515625" style="5" customWidth="1"/>
    <col min="2" max="2" width="30" style="5" customWidth="1"/>
    <col min="3" max="3" width="23.42578125" style="5" bestFit="1" customWidth="1"/>
    <col min="4" max="4" width="13.140625" style="5" customWidth="1"/>
    <col min="5" max="5" width="11.28515625" style="5" customWidth="1"/>
    <col min="6" max="6" width="9.7109375" style="5" customWidth="1"/>
    <col min="7" max="10" width="11.28515625" style="5" customWidth="1"/>
    <col min="11" max="11" width="16.140625" style="5" customWidth="1"/>
    <col min="12" max="13" width="0" style="5" hidden="1" customWidth="1"/>
    <col min="14" max="14" width="15.28515625" style="5" customWidth="1"/>
    <col min="15" max="16384" width="11.5703125" style="5"/>
  </cols>
  <sheetData>
    <row r="2" spans="2:11" x14ac:dyDescent="0.25">
      <c r="B2" s="161"/>
      <c r="C2" s="164" t="s">
        <v>27</v>
      </c>
      <c r="D2" s="165"/>
      <c r="E2" s="165"/>
      <c r="F2" s="165"/>
      <c r="G2" s="165"/>
      <c r="H2" s="165"/>
      <c r="I2" s="165"/>
      <c r="J2" s="3" t="s">
        <v>0</v>
      </c>
      <c r="K2" s="92" t="s">
        <v>266</v>
      </c>
    </row>
    <row r="3" spans="2:11" x14ac:dyDescent="0.25">
      <c r="B3" s="162"/>
      <c r="C3" s="166"/>
      <c r="D3" s="167"/>
      <c r="E3" s="167"/>
      <c r="F3" s="167"/>
      <c r="G3" s="167"/>
      <c r="H3" s="167"/>
      <c r="I3" s="167"/>
      <c r="J3" s="3" t="s">
        <v>2</v>
      </c>
      <c r="K3" s="111" t="s">
        <v>267</v>
      </c>
    </row>
    <row r="4" spans="2:11" x14ac:dyDescent="0.25">
      <c r="B4" s="163"/>
      <c r="C4" s="168"/>
      <c r="D4" s="169"/>
      <c r="E4" s="169"/>
      <c r="F4" s="169"/>
      <c r="G4" s="169"/>
      <c r="H4" s="169"/>
      <c r="I4" s="169"/>
      <c r="J4" s="7" t="s">
        <v>3</v>
      </c>
      <c r="K4" s="112">
        <v>43243</v>
      </c>
    </row>
    <row r="6" spans="2:11" x14ac:dyDescent="0.25">
      <c r="B6" s="170" t="s">
        <v>28</v>
      </c>
      <c r="C6" s="171"/>
      <c r="D6" s="171"/>
      <c r="E6" s="171"/>
      <c r="F6" s="171"/>
      <c r="G6" s="171"/>
      <c r="H6" s="171"/>
      <c r="I6" s="171"/>
      <c r="J6" s="171"/>
      <c r="K6" s="172"/>
    </row>
    <row r="7" spans="2:11" ht="28.15" customHeight="1" x14ac:dyDescent="0.25">
      <c r="B7" s="9" t="s">
        <v>4</v>
      </c>
      <c r="C7" s="173" t="s">
        <v>70</v>
      </c>
      <c r="D7" s="174"/>
      <c r="E7" s="174"/>
      <c r="F7" s="174"/>
      <c r="G7" s="174"/>
      <c r="H7" s="174"/>
      <c r="I7" s="174"/>
      <c r="J7" s="174"/>
      <c r="K7" s="175"/>
    </row>
    <row r="8" spans="2:11" ht="28.15" customHeight="1" x14ac:dyDescent="0.25">
      <c r="B8" s="9" t="s">
        <v>5</v>
      </c>
      <c r="C8" s="173" t="s">
        <v>156</v>
      </c>
      <c r="D8" s="174"/>
      <c r="E8" s="174"/>
      <c r="F8" s="174"/>
      <c r="G8" s="174"/>
      <c r="H8" s="174"/>
      <c r="I8" s="174"/>
      <c r="J8" s="174"/>
      <c r="K8" s="175"/>
    </row>
    <row r="9" spans="2:11" ht="33" customHeight="1" x14ac:dyDescent="0.25">
      <c r="B9" s="9" t="s">
        <v>6</v>
      </c>
      <c r="C9" s="173" t="s">
        <v>71</v>
      </c>
      <c r="D9" s="174"/>
      <c r="E9" s="174"/>
      <c r="F9" s="174"/>
      <c r="G9" s="174"/>
      <c r="H9" s="174"/>
      <c r="I9" s="174"/>
      <c r="J9" s="174"/>
      <c r="K9" s="175"/>
    </row>
    <row r="10" spans="2:11" ht="28.15" customHeight="1" x14ac:dyDescent="0.25">
      <c r="B10" s="9" t="s">
        <v>45</v>
      </c>
      <c r="C10" s="173" t="s">
        <v>56</v>
      </c>
      <c r="D10" s="174"/>
      <c r="E10" s="174"/>
      <c r="F10" s="174"/>
      <c r="G10" s="174"/>
      <c r="H10" s="174"/>
      <c r="I10" s="174"/>
      <c r="J10" s="174"/>
      <c r="K10" s="175"/>
    </row>
    <row r="11" spans="2:11" ht="19.899999999999999" customHeight="1" x14ac:dyDescent="0.25"/>
    <row r="12" spans="2:11" x14ac:dyDescent="0.25">
      <c r="B12" s="170" t="s">
        <v>7</v>
      </c>
      <c r="C12" s="171"/>
      <c r="D12" s="171"/>
      <c r="E12" s="171"/>
      <c r="F12" s="171"/>
      <c r="G12" s="171"/>
      <c r="H12" s="171"/>
      <c r="I12" s="171"/>
      <c r="J12" s="171"/>
      <c r="K12" s="172"/>
    </row>
    <row r="13" spans="2:11" ht="38.25" customHeight="1" x14ac:dyDescent="0.25">
      <c r="B13" s="10" t="s">
        <v>46</v>
      </c>
      <c r="C13" s="185" t="s">
        <v>76</v>
      </c>
      <c r="D13" s="186"/>
      <c r="E13" s="186"/>
      <c r="F13" s="186"/>
      <c r="G13" s="186"/>
      <c r="H13" s="186"/>
      <c r="I13" s="186"/>
      <c r="J13" s="186"/>
      <c r="K13" s="187"/>
    </row>
    <row r="14" spans="2:11" ht="28.15" customHeight="1" x14ac:dyDescent="0.25">
      <c r="B14" s="9" t="s">
        <v>47</v>
      </c>
      <c r="C14" s="185" t="s">
        <v>39</v>
      </c>
      <c r="D14" s="186"/>
      <c r="E14" s="186"/>
      <c r="F14" s="186"/>
      <c r="G14" s="186"/>
      <c r="H14" s="186"/>
      <c r="I14" s="186"/>
      <c r="J14" s="186"/>
      <c r="K14" s="187"/>
    </row>
    <row r="15" spans="2:11" ht="33" customHeight="1" x14ac:dyDescent="0.25">
      <c r="B15" s="9" t="s">
        <v>8</v>
      </c>
      <c r="C15" s="188" t="s">
        <v>9</v>
      </c>
      <c r="D15" s="189"/>
      <c r="E15" s="2" t="s">
        <v>72</v>
      </c>
      <c r="F15" s="188" t="s">
        <v>10</v>
      </c>
      <c r="G15" s="189"/>
      <c r="H15" s="38">
        <f>+I23</f>
        <v>85.586330935251794</v>
      </c>
      <c r="I15" s="190" t="s">
        <v>11</v>
      </c>
      <c r="J15" s="192" t="s">
        <v>78</v>
      </c>
      <c r="K15" s="193"/>
    </row>
    <row r="16" spans="2:11" ht="37.5" customHeight="1" x14ac:dyDescent="0.25">
      <c r="B16" s="11" t="s">
        <v>12</v>
      </c>
      <c r="C16" s="188" t="s">
        <v>33</v>
      </c>
      <c r="D16" s="189"/>
      <c r="E16" s="2" t="s">
        <v>72</v>
      </c>
      <c r="F16" s="188" t="s">
        <v>44</v>
      </c>
      <c r="G16" s="189"/>
      <c r="H16" s="37">
        <v>70</v>
      </c>
      <c r="I16" s="191"/>
      <c r="J16" s="194"/>
      <c r="K16" s="195"/>
    </row>
    <row r="17" spans="2:15" ht="19.899999999999999" customHeight="1" x14ac:dyDescent="0.25"/>
    <row r="18" spans="2:15" x14ac:dyDescent="0.25">
      <c r="B18" s="170" t="s">
        <v>13</v>
      </c>
      <c r="C18" s="171"/>
      <c r="D18" s="171"/>
      <c r="E18" s="171"/>
      <c r="F18" s="171"/>
      <c r="G18" s="171"/>
      <c r="H18" s="171"/>
      <c r="I18" s="171"/>
      <c r="J18" s="171"/>
      <c r="K18" s="172"/>
    </row>
    <row r="19" spans="2:15" ht="28.15" customHeight="1" x14ac:dyDescent="0.25">
      <c r="B19" s="176" t="s">
        <v>14</v>
      </c>
      <c r="C19" s="177"/>
      <c r="D19" s="177"/>
      <c r="E19" s="177"/>
      <c r="F19" s="177"/>
      <c r="G19" s="177"/>
      <c r="H19" s="177"/>
      <c r="I19" s="177"/>
      <c r="J19" s="177"/>
      <c r="K19" s="178"/>
    </row>
    <row r="20" spans="2:15" ht="9.75" customHeight="1" x14ac:dyDescent="0.25">
      <c r="B20" s="13"/>
      <c r="C20" s="14"/>
      <c r="D20" s="14"/>
      <c r="E20" s="25"/>
      <c r="F20" s="14"/>
      <c r="G20" s="25"/>
      <c r="H20" s="26"/>
      <c r="I20" s="33"/>
      <c r="J20" s="26"/>
      <c r="K20" s="27"/>
    </row>
    <row r="21" spans="2:15" ht="52.5" customHeight="1" x14ac:dyDescent="0.25">
      <c r="B21" s="36" t="s">
        <v>58</v>
      </c>
      <c r="C21" s="179" t="s">
        <v>73</v>
      </c>
      <c r="D21" s="180"/>
      <c r="E21" s="181"/>
      <c r="F21" s="179" t="s">
        <v>75</v>
      </c>
      <c r="G21" s="180"/>
      <c r="H21" s="181"/>
      <c r="I21" s="179" t="s">
        <v>55</v>
      </c>
      <c r="J21" s="180"/>
      <c r="K21" s="181"/>
    </row>
    <row r="22" spans="2:15" ht="27" customHeight="1" x14ac:dyDescent="0.25">
      <c r="B22" s="28" t="s">
        <v>59</v>
      </c>
      <c r="C22" s="267">
        <v>24167</v>
      </c>
      <c r="D22" s="268"/>
      <c r="E22" s="269"/>
      <c r="F22" s="267">
        <v>275</v>
      </c>
      <c r="G22" s="268"/>
      <c r="H22" s="269"/>
      <c r="I22" s="272">
        <f>+C22/F22</f>
        <v>87.88</v>
      </c>
      <c r="J22" s="273"/>
      <c r="K22" s="274"/>
    </row>
    <row r="23" spans="2:15" ht="27" customHeight="1" x14ac:dyDescent="0.25">
      <c r="B23" s="28" t="s">
        <v>61</v>
      </c>
      <c r="C23" s="267">
        <v>23793</v>
      </c>
      <c r="D23" s="268"/>
      <c r="E23" s="269"/>
      <c r="F23" s="267">
        <v>278</v>
      </c>
      <c r="G23" s="268"/>
      <c r="H23" s="269"/>
      <c r="I23" s="272">
        <f t="shared" ref="I23:I24" si="0">+C23/F23</f>
        <v>85.586330935251794</v>
      </c>
      <c r="J23" s="273"/>
      <c r="K23" s="274"/>
    </row>
    <row r="24" spans="2:15" ht="25.5" customHeight="1" x14ac:dyDescent="0.25">
      <c r="B24" s="28" t="s">
        <v>63</v>
      </c>
      <c r="C24" s="267">
        <v>23574</v>
      </c>
      <c r="D24" s="268"/>
      <c r="E24" s="269"/>
      <c r="F24" s="267">
        <v>294</v>
      </c>
      <c r="G24" s="268"/>
      <c r="H24" s="269"/>
      <c r="I24" s="272">
        <f t="shared" si="0"/>
        <v>80.183673469387756</v>
      </c>
      <c r="J24" s="273"/>
      <c r="K24" s="274"/>
    </row>
    <row r="25" spans="2:15" ht="25.5" customHeight="1" x14ac:dyDescent="0.25">
      <c r="B25" s="28" t="s">
        <v>79</v>
      </c>
      <c r="C25" s="267">
        <v>23357</v>
      </c>
      <c r="D25" s="268"/>
      <c r="E25" s="269"/>
      <c r="F25" s="267">
        <v>332</v>
      </c>
      <c r="G25" s="268"/>
      <c r="H25" s="269"/>
      <c r="I25" s="272">
        <f t="shared" ref="I25:I29" si="1">+C25/F25</f>
        <v>70.352409638554221</v>
      </c>
      <c r="J25" s="273"/>
      <c r="K25" s="274"/>
      <c r="L25" s="51"/>
      <c r="M25" s="53"/>
      <c r="N25" s="35"/>
    </row>
    <row r="26" spans="2:15" ht="25.5" customHeight="1" x14ac:dyDescent="0.25">
      <c r="B26" s="28" t="s">
        <v>95</v>
      </c>
      <c r="C26" s="267">
        <v>24229</v>
      </c>
      <c r="D26" s="268"/>
      <c r="E26" s="269"/>
      <c r="F26" s="267">
        <f>338</f>
        <v>338</v>
      </c>
      <c r="G26" s="268"/>
      <c r="H26" s="269"/>
      <c r="I26" s="272">
        <f t="shared" si="1"/>
        <v>71.683431952662716</v>
      </c>
      <c r="J26" s="273"/>
      <c r="K26" s="274"/>
      <c r="L26" s="51"/>
      <c r="M26" s="55"/>
      <c r="N26" s="56"/>
      <c r="O26" s="53"/>
    </row>
    <row r="27" spans="2:15" ht="25.5" customHeight="1" x14ac:dyDescent="0.25">
      <c r="B27" s="28" t="s">
        <v>163</v>
      </c>
      <c r="C27" s="267">
        <v>23942</v>
      </c>
      <c r="D27" s="268"/>
      <c r="E27" s="269"/>
      <c r="F27" s="267">
        <v>343</v>
      </c>
      <c r="G27" s="268"/>
      <c r="H27" s="269"/>
      <c r="I27" s="272">
        <f t="shared" si="1"/>
        <v>69.801749271137027</v>
      </c>
      <c r="J27" s="273"/>
      <c r="K27" s="274"/>
      <c r="L27" s="51"/>
      <c r="M27" s="55"/>
      <c r="N27" s="56"/>
      <c r="O27" s="53"/>
    </row>
    <row r="28" spans="2:15" ht="25.5" customHeight="1" x14ac:dyDescent="0.25">
      <c r="B28" s="28" t="s">
        <v>217</v>
      </c>
      <c r="C28" s="267">
        <v>23339</v>
      </c>
      <c r="D28" s="268"/>
      <c r="E28" s="269"/>
      <c r="F28" s="267">
        <f>99+242</f>
        <v>341</v>
      </c>
      <c r="G28" s="268"/>
      <c r="H28" s="269"/>
      <c r="I28" s="272">
        <f t="shared" si="1"/>
        <v>68.442815249266857</v>
      </c>
      <c r="J28" s="273"/>
      <c r="K28" s="274"/>
      <c r="L28" s="51"/>
      <c r="M28" s="55"/>
      <c r="N28" s="56"/>
      <c r="O28" s="53"/>
    </row>
    <row r="29" spans="2:15" ht="25.5" customHeight="1" x14ac:dyDescent="0.25">
      <c r="B29" s="28" t="s">
        <v>231</v>
      </c>
      <c r="C29" s="267">
        <v>23000</v>
      </c>
      <c r="D29" s="268"/>
      <c r="E29" s="269"/>
      <c r="F29" s="267">
        <f>99+242</f>
        <v>341</v>
      </c>
      <c r="G29" s="268"/>
      <c r="H29" s="269"/>
      <c r="I29" s="272">
        <f t="shared" si="1"/>
        <v>67.448680351906162</v>
      </c>
      <c r="J29" s="273"/>
      <c r="K29" s="274"/>
      <c r="L29" s="51"/>
      <c r="M29" s="55"/>
      <c r="N29" s="56"/>
      <c r="O29" s="53"/>
    </row>
    <row r="30" spans="2:15" ht="25.5" customHeight="1" x14ac:dyDescent="0.25">
      <c r="B30" s="107" t="s">
        <v>233</v>
      </c>
      <c r="C30" s="267">
        <v>23063</v>
      </c>
      <c r="D30" s="268"/>
      <c r="E30" s="269"/>
      <c r="F30" s="267">
        <f>102+241</f>
        <v>343</v>
      </c>
      <c r="G30" s="268"/>
      <c r="H30" s="269"/>
      <c r="I30" s="272">
        <f t="shared" ref="I30" si="2">+C30/F30</f>
        <v>67.239067055393591</v>
      </c>
      <c r="J30" s="273"/>
      <c r="K30" s="274"/>
      <c r="L30" s="51"/>
      <c r="M30" s="55"/>
      <c r="N30" s="56"/>
      <c r="O30" s="53"/>
    </row>
    <row r="31" spans="2:15" ht="25.5" customHeight="1" x14ac:dyDescent="0.25">
      <c r="B31" s="131" t="s">
        <v>270</v>
      </c>
      <c r="C31" s="267">
        <v>25331</v>
      </c>
      <c r="D31" s="268"/>
      <c r="E31" s="269"/>
      <c r="F31" s="267">
        <f>102+240</f>
        <v>342</v>
      </c>
      <c r="G31" s="268"/>
      <c r="H31" s="269"/>
      <c r="I31" s="272">
        <f>+C31/F31</f>
        <v>74.067251461988306</v>
      </c>
      <c r="J31" s="273"/>
      <c r="K31" s="274"/>
      <c r="L31" s="51"/>
      <c r="M31" s="55"/>
      <c r="N31" s="56"/>
      <c r="O31" s="53"/>
    </row>
    <row r="32" spans="2:15" ht="25.5" customHeight="1" x14ac:dyDescent="0.25">
      <c r="B32" s="131" t="s">
        <v>276</v>
      </c>
      <c r="C32" s="267">
        <v>26648</v>
      </c>
      <c r="D32" s="268"/>
      <c r="E32" s="269"/>
      <c r="F32" s="267">
        <f>102+238</f>
        <v>340</v>
      </c>
      <c r="G32" s="268"/>
      <c r="H32" s="269"/>
      <c r="I32" s="272">
        <f>+C32/F32</f>
        <v>78.376470588235293</v>
      </c>
      <c r="J32" s="273"/>
      <c r="K32" s="274"/>
      <c r="L32" s="51"/>
      <c r="M32" s="55"/>
      <c r="N32" s="56"/>
      <c r="O32" s="53"/>
    </row>
    <row r="33" spans="2:14" ht="25.5" customHeight="1" x14ac:dyDescent="0.25">
      <c r="B33" s="28" t="s">
        <v>280</v>
      </c>
      <c r="C33" s="267">
        <v>26285</v>
      </c>
      <c r="D33" s="268"/>
      <c r="E33" s="269"/>
      <c r="F33" s="267">
        <f>101+254</f>
        <v>355</v>
      </c>
      <c r="G33" s="268"/>
      <c r="H33" s="269"/>
      <c r="I33" s="272">
        <f>+C33/F33</f>
        <v>74.042253521126767</v>
      </c>
      <c r="J33" s="273"/>
      <c r="K33" s="274"/>
      <c r="L33" s="64">
        <f>I26-I33</f>
        <v>-2.3588215684640517</v>
      </c>
      <c r="M33" s="63"/>
      <c r="N33" s="55"/>
    </row>
    <row r="34" spans="2:14" ht="25.5" customHeight="1" x14ac:dyDescent="0.25">
      <c r="B34" s="1"/>
      <c r="C34" s="67"/>
      <c r="D34" s="67"/>
      <c r="E34" s="67"/>
      <c r="F34" s="67"/>
      <c r="G34" s="67"/>
      <c r="H34" s="67"/>
      <c r="I34" s="68"/>
      <c r="J34" s="68"/>
      <c r="K34" s="68"/>
      <c r="L34" s="64"/>
      <c r="M34" s="63"/>
      <c r="N34" s="55"/>
    </row>
    <row r="35" spans="2:14" ht="28.15" customHeight="1" x14ac:dyDescent="0.25">
      <c r="B35" s="196" t="s">
        <v>15</v>
      </c>
      <c r="C35" s="196"/>
      <c r="D35" s="196"/>
      <c r="E35" s="196"/>
      <c r="F35" s="196"/>
      <c r="G35" s="196"/>
      <c r="H35" s="196"/>
      <c r="I35" s="196"/>
      <c r="J35" s="196"/>
      <c r="K35" s="196"/>
      <c r="M35" s="53"/>
      <c r="N35" s="52"/>
    </row>
    <row r="36" spans="2:14" ht="27" customHeight="1" x14ac:dyDescent="0.25">
      <c r="B36" s="16"/>
      <c r="C36" s="17"/>
      <c r="D36" s="17"/>
      <c r="E36" s="17"/>
      <c r="F36" s="17"/>
      <c r="G36" s="17"/>
      <c r="H36" s="17"/>
      <c r="I36" s="17"/>
      <c r="J36" s="17"/>
      <c r="K36" s="18"/>
      <c r="L36" s="57"/>
      <c r="M36" s="53"/>
      <c r="N36" s="57"/>
    </row>
    <row r="37" spans="2:14" ht="27" customHeight="1" x14ac:dyDescent="0.25">
      <c r="B37" s="19"/>
      <c r="C37" s="20"/>
      <c r="D37" s="20"/>
      <c r="E37" s="20"/>
      <c r="F37" s="20"/>
      <c r="G37" s="20"/>
      <c r="H37" s="20"/>
      <c r="I37" s="20"/>
      <c r="J37" s="20"/>
      <c r="K37" s="21"/>
      <c r="L37" s="54">
        <f>F26-F33</f>
        <v>-17</v>
      </c>
    </row>
    <row r="38" spans="2:14" ht="27" customHeight="1" x14ac:dyDescent="0.25">
      <c r="B38" s="19"/>
      <c r="C38" s="20"/>
      <c r="D38" s="20"/>
      <c r="E38" s="20"/>
      <c r="F38" s="20"/>
      <c r="G38" s="20"/>
      <c r="H38" s="20"/>
      <c r="I38" s="20"/>
      <c r="J38" s="20"/>
      <c r="K38" s="21"/>
    </row>
    <row r="39" spans="2:14" ht="27" customHeight="1" x14ac:dyDescent="0.25">
      <c r="B39" s="19"/>
      <c r="C39" s="20"/>
      <c r="D39" s="20"/>
      <c r="E39" s="20"/>
      <c r="F39" s="20"/>
      <c r="G39" s="20"/>
      <c r="H39" s="20"/>
      <c r="I39" s="20"/>
      <c r="J39" s="20"/>
      <c r="K39" s="21"/>
    </row>
    <row r="40" spans="2:14" ht="27" customHeight="1" x14ac:dyDescent="0.25">
      <c r="B40" s="19"/>
      <c r="C40" s="20"/>
      <c r="D40" s="20"/>
      <c r="E40" s="20"/>
      <c r="F40" s="20"/>
      <c r="G40" s="20"/>
      <c r="H40" s="20"/>
      <c r="I40" s="20"/>
      <c r="J40" s="20"/>
      <c r="K40" s="21"/>
    </row>
    <row r="41" spans="2:14" ht="27" customHeight="1" x14ac:dyDescent="0.25">
      <c r="B41" s="19"/>
      <c r="C41" s="20"/>
      <c r="D41" s="20"/>
      <c r="E41" s="20"/>
      <c r="F41" s="20"/>
      <c r="G41" s="20"/>
      <c r="H41" s="20"/>
      <c r="I41" s="20"/>
      <c r="J41" s="20"/>
      <c r="K41" s="21"/>
      <c r="M41" s="65">
        <f>(C33-C26)/C26</f>
        <v>8.4856989557967721E-2</v>
      </c>
    </row>
    <row r="42" spans="2:14" ht="27" customHeight="1" x14ac:dyDescent="0.25">
      <c r="B42" s="19"/>
      <c r="C42" s="20"/>
      <c r="D42" s="20"/>
      <c r="E42" s="20"/>
      <c r="F42" s="20"/>
      <c r="G42" s="20"/>
      <c r="H42" s="20"/>
      <c r="I42" s="20"/>
      <c r="J42" s="20"/>
      <c r="K42" s="21"/>
      <c r="M42" s="65">
        <f>(F33-F26)/F26</f>
        <v>5.0295857988165681E-2</v>
      </c>
    </row>
    <row r="43" spans="2:14" ht="27" customHeight="1" x14ac:dyDescent="0.25">
      <c r="B43" s="19"/>
      <c r="C43" s="20"/>
      <c r="D43" s="20"/>
      <c r="E43" s="20"/>
      <c r="F43" s="20"/>
      <c r="G43" s="20"/>
      <c r="H43" s="20"/>
      <c r="I43" s="20"/>
      <c r="J43" s="20"/>
      <c r="K43" s="21"/>
    </row>
    <row r="44" spans="2:14" ht="27" customHeight="1" x14ac:dyDescent="0.25">
      <c r="B44" s="19"/>
      <c r="C44" s="20"/>
      <c r="D44" s="20"/>
      <c r="E44" s="20"/>
      <c r="F44" s="20"/>
      <c r="G44" s="20"/>
      <c r="H44" s="20"/>
      <c r="I44" s="270"/>
      <c r="J44" s="270"/>
      <c r="K44" s="271"/>
    </row>
    <row r="45" spans="2:14" ht="27" customHeight="1" x14ac:dyDescent="0.25">
      <c r="B45" s="19"/>
      <c r="C45" s="20"/>
      <c r="D45" s="20"/>
      <c r="E45" s="20"/>
      <c r="F45" s="20"/>
      <c r="G45" s="20"/>
      <c r="H45" s="20"/>
      <c r="I45" s="270"/>
      <c r="J45" s="270"/>
      <c r="K45" s="271"/>
    </row>
    <row r="46" spans="2:14" ht="9" customHeight="1" x14ac:dyDescent="0.25">
      <c r="B46" s="19"/>
      <c r="C46" s="20"/>
      <c r="D46" s="20"/>
      <c r="E46" s="20"/>
      <c r="F46" s="20"/>
      <c r="G46" s="20"/>
      <c r="H46" s="20"/>
      <c r="I46" s="199"/>
      <c r="J46" s="199"/>
      <c r="K46" s="200"/>
    </row>
    <row r="47" spans="2:14" ht="16.899999999999999" customHeight="1" x14ac:dyDescent="0.25">
      <c r="B47" s="22"/>
      <c r="C47" s="23"/>
      <c r="D47" s="23"/>
      <c r="E47" s="23"/>
      <c r="F47" s="23"/>
      <c r="G47" s="23"/>
      <c r="H47" s="23"/>
      <c r="I47" s="23"/>
      <c r="J47" s="23"/>
      <c r="K47" s="24"/>
    </row>
    <row r="48" spans="2:14" ht="24.95" customHeight="1" x14ac:dyDescent="0.25">
      <c r="B48" s="201" t="s">
        <v>16</v>
      </c>
      <c r="C48" s="201"/>
      <c r="D48" s="201"/>
      <c r="E48" s="201"/>
      <c r="F48" s="201"/>
      <c r="G48" s="201"/>
      <c r="H48" s="201"/>
      <c r="I48" s="201"/>
      <c r="J48" s="201"/>
      <c r="K48" s="201"/>
    </row>
    <row r="49" spans="2:11" x14ac:dyDescent="0.25">
      <c r="B49" s="254" t="s">
        <v>292</v>
      </c>
      <c r="C49" s="255"/>
      <c r="D49" s="255"/>
      <c r="E49" s="255"/>
      <c r="F49" s="255"/>
      <c r="G49" s="255"/>
      <c r="H49" s="255"/>
      <c r="I49" s="255"/>
      <c r="J49" s="255"/>
      <c r="K49" s="256"/>
    </row>
    <row r="50" spans="2:11" ht="23.25" customHeight="1" x14ac:dyDescent="0.25">
      <c r="B50" s="257"/>
      <c r="C50" s="258"/>
      <c r="D50" s="258"/>
      <c r="E50" s="258"/>
      <c r="F50" s="258"/>
      <c r="G50" s="258"/>
      <c r="H50" s="258"/>
      <c r="I50" s="258"/>
      <c r="J50" s="258"/>
      <c r="K50" s="259"/>
    </row>
    <row r="51" spans="2:11" ht="86.25" customHeight="1" x14ac:dyDescent="0.25">
      <c r="B51" s="257"/>
      <c r="C51" s="258"/>
      <c r="D51" s="258"/>
      <c r="E51" s="258"/>
      <c r="F51" s="258"/>
      <c r="G51" s="258"/>
      <c r="H51" s="258"/>
      <c r="I51" s="258"/>
      <c r="J51" s="258"/>
      <c r="K51" s="259"/>
    </row>
    <row r="52" spans="2:11" ht="115.5" customHeight="1" x14ac:dyDescent="0.25">
      <c r="B52" s="257"/>
      <c r="C52" s="258"/>
      <c r="D52" s="258"/>
      <c r="E52" s="258"/>
      <c r="F52" s="258"/>
      <c r="G52" s="258"/>
      <c r="H52" s="258"/>
      <c r="I52" s="258"/>
      <c r="J52" s="258"/>
      <c r="K52" s="259"/>
    </row>
    <row r="53" spans="2:11" ht="102" customHeight="1" x14ac:dyDescent="0.25">
      <c r="B53" s="257"/>
      <c r="C53" s="258"/>
      <c r="D53" s="258"/>
      <c r="E53" s="258"/>
      <c r="F53" s="258"/>
      <c r="G53" s="258"/>
      <c r="H53" s="258"/>
      <c r="I53" s="258"/>
      <c r="J53" s="258"/>
      <c r="K53" s="259"/>
    </row>
    <row r="54" spans="2:11" ht="13.5" customHeight="1" x14ac:dyDescent="0.25">
      <c r="B54" s="260"/>
      <c r="C54" s="261"/>
      <c r="D54" s="261"/>
      <c r="E54" s="261"/>
      <c r="F54" s="261"/>
      <c r="G54" s="261"/>
      <c r="H54" s="261"/>
      <c r="I54" s="261"/>
      <c r="J54" s="261"/>
      <c r="K54" s="262"/>
    </row>
    <row r="55" spans="2:11" ht="18" customHeight="1" x14ac:dyDescent="0.25">
      <c r="B55" s="263" t="s">
        <v>291</v>
      </c>
      <c r="C55" s="264"/>
      <c r="D55" s="264"/>
      <c r="E55" s="264"/>
      <c r="F55" s="264"/>
      <c r="G55" s="264"/>
      <c r="H55" s="264"/>
      <c r="I55" s="264"/>
      <c r="J55" s="264"/>
      <c r="K55" s="265"/>
    </row>
    <row r="56" spans="2:11" ht="13.5" customHeight="1" x14ac:dyDescent="0.25">
      <c r="B56" s="134"/>
      <c r="C56" s="135"/>
      <c r="D56" s="135"/>
      <c r="E56" s="135"/>
      <c r="F56" s="135"/>
      <c r="G56" s="135"/>
      <c r="H56" s="135"/>
      <c r="I56" s="135"/>
      <c r="J56" s="135"/>
      <c r="K56" s="136"/>
    </row>
    <row r="57" spans="2:11" ht="31.5" customHeight="1" x14ac:dyDescent="0.25">
      <c r="B57" s="345" t="s">
        <v>199</v>
      </c>
      <c r="C57" s="345"/>
      <c r="D57" s="345"/>
      <c r="E57" s="345"/>
      <c r="F57" s="135"/>
      <c r="G57" s="345" t="s">
        <v>212</v>
      </c>
      <c r="H57" s="345"/>
      <c r="I57" s="345"/>
      <c r="J57" s="345"/>
      <c r="K57" s="345"/>
    </row>
    <row r="58" spans="2:11" s="34" customFormat="1" ht="38.25" customHeight="1" x14ac:dyDescent="0.25">
      <c r="B58" s="353" t="s">
        <v>166</v>
      </c>
      <c r="C58" s="354"/>
      <c r="D58" s="346" t="s">
        <v>278</v>
      </c>
      <c r="E58" s="346" t="s">
        <v>290</v>
      </c>
      <c r="F58" s="58"/>
      <c r="G58" s="352" t="s">
        <v>166</v>
      </c>
      <c r="H58" s="352"/>
      <c r="I58" s="352"/>
      <c r="J58" s="346" t="s">
        <v>278</v>
      </c>
      <c r="K58" s="346" t="s">
        <v>278</v>
      </c>
    </row>
    <row r="59" spans="2:11" ht="13.5" customHeight="1" x14ac:dyDescent="0.25">
      <c r="B59" s="347" t="s">
        <v>167</v>
      </c>
      <c r="C59" s="347"/>
      <c r="D59" s="348">
        <v>1560</v>
      </c>
      <c r="E59" s="348">
        <v>1684</v>
      </c>
      <c r="F59" s="135"/>
      <c r="G59" s="347" t="s">
        <v>200</v>
      </c>
      <c r="H59" s="347"/>
      <c r="I59" s="347"/>
      <c r="J59" s="348">
        <v>51</v>
      </c>
      <c r="K59" s="348">
        <v>51</v>
      </c>
    </row>
    <row r="60" spans="2:11" ht="23.25" customHeight="1" x14ac:dyDescent="0.25">
      <c r="B60" s="347" t="s">
        <v>168</v>
      </c>
      <c r="C60" s="347"/>
      <c r="D60" s="348">
        <v>2140</v>
      </c>
      <c r="E60" s="348">
        <v>2118</v>
      </c>
      <c r="F60" s="135"/>
      <c r="G60" s="347" t="s">
        <v>201</v>
      </c>
      <c r="H60" s="347"/>
      <c r="I60" s="347"/>
      <c r="J60" s="355">
        <v>130</v>
      </c>
      <c r="K60" s="355">
        <v>147</v>
      </c>
    </row>
    <row r="61" spans="2:11" ht="23.25" customHeight="1" x14ac:dyDescent="0.25">
      <c r="B61" s="347" t="s">
        <v>238</v>
      </c>
      <c r="C61" s="347"/>
      <c r="D61" s="348">
        <v>131</v>
      </c>
      <c r="E61" s="348">
        <v>158</v>
      </c>
      <c r="F61" s="135"/>
      <c r="G61" s="347"/>
      <c r="H61" s="347"/>
      <c r="I61" s="347"/>
      <c r="J61" s="355"/>
      <c r="K61" s="355"/>
    </row>
    <row r="62" spans="2:11" ht="25.5" customHeight="1" x14ac:dyDescent="0.25">
      <c r="B62" s="347" t="s">
        <v>169</v>
      </c>
      <c r="C62" s="347"/>
      <c r="D62" s="348">
        <v>397</v>
      </c>
      <c r="E62" s="348">
        <v>396</v>
      </c>
      <c r="F62" s="135"/>
      <c r="G62" s="347" t="s">
        <v>234</v>
      </c>
      <c r="H62" s="347"/>
      <c r="I62" s="347"/>
      <c r="J62" s="348">
        <v>19</v>
      </c>
      <c r="K62" s="348">
        <v>16</v>
      </c>
    </row>
    <row r="63" spans="2:11" ht="22.5" customHeight="1" x14ac:dyDescent="0.25">
      <c r="B63" s="347" t="s">
        <v>170</v>
      </c>
      <c r="C63" s="347"/>
      <c r="D63" s="348">
        <v>356</v>
      </c>
      <c r="E63" s="348">
        <v>354</v>
      </c>
      <c r="F63" s="135"/>
      <c r="G63" s="347" t="s">
        <v>202</v>
      </c>
      <c r="H63" s="347"/>
      <c r="I63" s="347"/>
      <c r="J63" s="348">
        <v>22</v>
      </c>
      <c r="K63" s="348">
        <v>23</v>
      </c>
    </row>
    <row r="64" spans="2:11" ht="24.75" customHeight="1" x14ac:dyDescent="0.25">
      <c r="B64" s="347" t="s">
        <v>171</v>
      </c>
      <c r="C64" s="347"/>
      <c r="D64" s="348">
        <v>383</v>
      </c>
      <c r="E64" s="348">
        <v>386</v>
      </c>
      <c r="F64" s="135"/>
      <c r="G64" s="347" t="s">
        <v>203</v>
      </c>
      <c r="H64" s="347"/>
      <c r="I64" s="347"/>
      <c r="J64" s="348">
        <v>37</v>
      </c>
      <c r="K64" s="348">
        <v>34</v>
      </c>
    </row>
    <row r="65" spans="2:11" ht="24" customHeight="1" x14ac:dyDescent="0.25">
      <c r="B65" s="347" t="s">
        <v>172</v>
      </c>
      <c r="C65" s="347"/>
      <c r="D65" s="348">
        <v>354</v>
      </c>
      <c r="E65" s="348">
        <v>312</v>
      </c>
      <c r="F65" s="135"/>
      <c r="G65" s="347" t="s">
        <v>204</v>
      </c>
      <c r="H65" s="347"/>
      <c r="I65" s="347"/>
      <c r="J65" s="348">
        <v>36</v>
      </c>
      <c r="K65" s="348">
        <v>37</v>
      </c>
    </row>
    <row r="66" spans="2:11" ht="24" customHeight="1" x14ac:dyDescent="0.25">
      <c r="B66" s="347" t="s">
        <v>226</v>
      </c>
      <c r="C66" s="347"/>
      <c r="D66" s="348">
        <v>246</v>
      </c>
      <c r="E66" s="348">
        <v>286</v>
      </c>
      <c r="F66" s="135"/>
      <c r="G66" s="347" t="s">
        <v>205</v>
      </c>
      <c r="H66" s="347"/>
      <c r="I66" s="347"/>
      <c r="J66" s="348">
        <v>25</v>
      </c>
      <c r="K66" s="348">
        <v>26</v>
      </c>
    </row>
    <row r="67" spans="2:11" ht="26.25" customHeight="1" x14ac:dyDescent="0.25">
      <c r="B67" s="347" t="s">
        <v>173</v>
      </c>
      <c r="C67" s="347"/>
      <c r="D67" s="348">
        <v>320</v>
      </c>
      <c r="E67" s="348">
        <v>325</v>
      </c>
      <c r="F67" s="135"/>
      <c r="G67" s="347" t="s">
        <v>228</v>
      </c>
      <c r="H67" s="347"/>
      <c r="I67" s="347"/>
      <c r="J67" s="348">
        <v>15</v>
      </c>
      <c r="K67" s="348">
        <v>19</v>
      </c>
    </row>
    <row r="68" spans="2:11" ht="36.75" customHeight="1" x14ac:dyDescent="0.25">
      <c r="B68" s="347" t="s">
        <v>174</v>
      </c>
      <c r="C68" s="347"/>
      <c r="D68" s="348">
        <v>577</v>
      </c>
      <c r="E68" s="348">
        <v>608</v>
      </c>
      <c r="F68" s="135"/>
      <c r="G68" s="347" t="s">
        <v>273</v>
      </c>
      <c r="H68" s="347"/>
      <c r="I68" s="347"/>
      <c r="J68" s="348">
        <v>18</v>
      </c>
      <c r="K68" s="348">
        <v>11</v>
      </c>
    </row>
    <row r="69" spans="2:11" ht="40.5" customHeight="1" x14ac:dyDescent="0.25">
      <c r="B69" s="347" t="s">
        <v>175</v>
      </c>
      <c r="C69" s="347"/>
      <c r="D69" s="348">
        <v>1372</v>
      </c>
      <c r="E69" s="348">
        <v>1390</v>
      </c>
      <c r="F69" s="135"/>
      <c r="G69" s="347" t="s">
        <v>274</v>
      </c>
      <c r="H69" s="347"/>
      <c r="I69" s="347"/>
      <c r="J69" s="348">
        <v>4</v>
      </c>
      <c r="K69" s="348">
        <v>14</v>
      </c>
    </row>
    <row r="70" spans="2:11" ht="18" customHeight="1" x14ac:dyDescent="0.25">
      <c r="B70" s="347" t="s">
        <v>237</v>
      </c>
      <c r="C70" s="347"/>
      <c r="D70" s="348">
        <v>366</v>
      </c>
      <c r="E70" s="348">
        <v>334</v>
      </c>
      <c r="F70" s="135"/>
      <c r="G70" s="347" t="s">
        <v>206</v>
      </c>
      <c r="H70" s="347"/>
      <c r="I70" s="347"/>
      <c r="J70" s="355">
        <v>29</v>
      </c>
      <c r="K70" s="355">
        <v>27</v>
      </c>
    </row>
    <row r="71" spans="2:11" ht="18" customHeight="1" x14ac:dyDescent="0.25">
      <c r="B71" s="349" t="s">
        <v>271</v>
      </c>
      <c r="C71" s="349"/>
      <c r="D71" s="348">
        <v>38</v>
      </c>
      <c r="E71" s="348">
        <v>72</v>
      </c>
      <c r="F71" s="135"/>
      <c r="G71" s="347"/>
      <c r="H71" s="347"/>
      <c r="I71" s="347"/>
      <c r="J71" s="355"/>
      <c r="K71" s="355"/>
    </row>
    <row r="72" spans="2:11" ht="26.25" customHeight="1" x14ac:dyDescent="0.25">
      <c r="B72" s="347" t="s">
        <v>227</v>
      </c>
      <c r="C72" s="347"/>
      <c r="D72" s="348">
        <v>1427</v>
      </c>
      <c r="E72" s="348">
        <v>1628</v>
      </c>
      <c r="F72" s="135"/>
      <c r="G72" s="347" t="s">
        <v>210</v>
      </c>
      <c r="H72" s="347"/>
      <c r="I72" s="347"/>
      <c r="J72" s="348">
        <v>44</v>
      </c>
      <c r="K72" s="348">
        <v>38</v>
      </c>
    </row>
    <row r="73" spans="2:11" ht="27" customHeight="1" x14ac:dyDescent="0.25">
      <c r="B73" s="347" t="s">
        <v>176</v>
      </c>
      <c r="C73" s="347"/>
      <c r="D73" s="348">
        <v>581</v>
      </c>
      <c r="E73" s="348">
        <v>470</v>
      </c>
      <c r="F73" s="135"/>
      <c r="G73" s="347" t="s">
        <v>207</v>
      </c>
      <c r="H73" s="347"/>
      <c r="I73" s="347"/>
      <c r="J73" s="348">
        <v>17</v>
      </c>
      <c r="K73" s="348">
        <v>14</v>
      </c>
    </row>
    <row r="74" spans="2:11" ht="21.75" customHeight="1" x14ac:dyDescent="0.25">
      <c r="B74" s="349" t="s">
        <v>272</v>
      </c>
      <c r="C74" s="349"/>
      <c r="D74" s="348">
        <v>47</v>
      </c>
      <c r="E74" s="348">
        <v>119</v>
      </c>
      <c r="F74" s="135"/>
      <c r="G74" s="347" t="s">
        <v>208</v>
      </c>
      <c r="H74" s="347"/>
      <c r="I74" s="347"/>
      <c r="J74" s="348">
        <v>20</v>
      </c>
      <c r="K74" s="348">
        <v>20</v>
      </c>
    </row>
    <row r="75" spans="2:11" ht="13.5" customHeight="1" x14ac:dyDescent="0.25">
      <c r="B75" s="347" t="s">
        <v>177</v>
      </c>
      <c r="C75" s="347"/>
      <c r="D75" s="348">
        <v>224</v>
      </c>
      <c r="E75" s="348">
        <v>167</v>
      </c>
      <c r="F75" s="135"/>
      <c r="G75" s="347" t="s">
        <v>211</v>
      </c>
      <c r="H75" s="347"/>
      <c r="I75" s="347"/>
      <c r="J75" s="348">
        <v>7</v>
      </c>
      <c r="K75" s="348">
        <v>6</v>
      </c>
    </row>
    <row r="76" spans="2:11" ht="13.5" customHeight="1" x14ac:dyDescent="0.25">
      <c r="B76" s="347" t="s">
        <v>178</v>
      </c>
      <c r="C76" s="347"/>
      <c r="D76" s="348">
        <v>132</v>
      </c>
      <c r="E76" s="348">
        <v>99</v>
      </c>
      <c r="F76" s="135"/>
      <c r="G76" s="347" t="s">
        <v>209</v>
      </c>
      <c r="H76" s="347"/>
      <c r="I76" s="347"/>
      <c r="J76" s="348">
        <v>45</v>
      </c>
      <c r="K76" s="348">
        <v>40</v>
      </c>
    </row>
    <row r="77" spans="2:11" ht="27.75" customHeight="1" x14ac:dyDescent="0.25">
      <c r="B77" s="347" t="s">
        <v>179</v>
      </c>
      <c r="C77" s="347"/>
      <c r="D77" s="348">
        <v>2</v>
      </c>
      <c r="E77" s="348">
        <v>2</v>
      </c>
      <c r="F77" s="135"/>
      <c r="G77" s="350" t="s">
        <v>198</v>
      </c>
      <c r="H77" s="350"/>
      <c r="I77" s="350"/>
      <c r="J77" s="351">
        <f>+SUM(J59:J76)</f>
        <v>519</v>
      </c>
      <c r="K77" s="351">
        <f>+SUM(K59:K76)</f>
        <v>523</v>
      </c>
    </row>
    <row r="78" spans="2:11" ht="13.5" customHeight="1" x14ac:dyDescent="0.25">
      <c r="B78" s="347" t="s">
        <v>180</v>
      </c>
      <c r="C78" s="347"/>
      <c r="D78" s="348">
        <v>3735</v>
      </c>
      <c r="E78" s="348">
        <v>3553</v>
      </c>
      <c r="F78" s="135"/>
      <c r="G78" s="105"/>
      <c r="H78" s="105"/>
      <c r="I78" s="105"/>
      <c r="J78" s="105"/>
      <c r="K78" s="140"/>
    </row>
    <row r="79" spans="2:11" ht="13.5" customHeight="1" x14ac:dyDescent="0.25">
      <c r="B79" s="347" t="s">
        <v>235</v>
      </c>
      <c r="C79" s="347"/>
      <c r="D79" s="348">
        <v>375</v>
      </c>
      <c r="E79" s="348">
        <v>350</v>
      </c>
      <c r="F79" s="135"/>
      <c r="G79" s="105"/>
      <c r="H79" s="105"/>
      <c r="I79" s="105"/>
      <c r="J79" s="105"/>
      <c r="K79" s="140"/>
    </row>
    <row r="80" spans="2:11" ht="27" customHeight="1" x14ac:dyDescent="0.25">
      <c r="B80" s="347" t="s">
        <v>229</v>
      </c>
      <c r="C80" s="347"/>
      <c r="D80" s="348">
        <v>453</v>
      </c>
      <c r="E80" s="348">
        <v>466</v>
      </c>
      <c r="F80" s="135"/>
      <c r="G80" s="135"/>
      <c r="H80" s="135"/>
      <c r="I80" s="135"/>
      <c r="J80" s="135"/>
      <c r="K80" s="136"/>
    </row>
    <row r="81" spans="2:11" ht="13.5" customHeight="1" x14ac:dyDescent="0.25">
      <c r="B81" s="347" t="s">
        <v>181</v>
      </c>
      <c r="C81" s="347"/>
      <c r="D81" s="348">
        <v>419</v>
      </c>
      <c r="E81" s="348">
        <v>370</v>
      </c>
      <c r="F81" s="135"/>
      <c r="G81" s="135"/>
      <c r="H81" s="135"/>
      <c r="I81" s="135"/>
      <c r="J81" s="135"/>
      <c r="K81" s="136"/>
    </row>
    <row r="82" spans="2:11" ht="13.5" customHeight="1" x14ac:dyDescent="0.25">
      <c r="B82" s="347" t="s">
        <v>182</v>
      </c>
      <c r="C82" s="347"/>
      <c r="D82" s="348">
        <v>1597</v>
      </c>
      <c r="E82" s="348">
        <v>1493</v>
      </c>
      <c r="F82" s="135"/>
      <c r="G82" s="132" t="s">
        <v>58</v>
      </c>
      <c r="H82" s="275" t="s">
        <v>213</v>
      </c>
      <c r="I82" s="275"/>
      <c r="J82" s="132" t="s">
        <v>214</v>
      </c>
      <c r="K82" s="132" t="s">
        <v>215</v>
      </c>
    </row>
    <row r="83" spans="2:11" ht="13.5" customHeight="1" x14ac:dyDescent="0.25">
      <c r="B83" s="347" t="s">
        <v>183</v>
      </c>
      <c r="C83" s="347"/>
      <c r="D83" s="348">
        <v>352</v>
      </c>
      <c r="E83" s="348">
        <v>404</v>
      </c>
      <c r="F83" s="135"/>
      <c r="G83" s="154" t="s">
        <v>276</v>
      </c>
      <c r="H83" s="266">
        <f>+J83+K83</f>
        <v>26648</v>
      </c>
      <c r="I83" s="266"/>
      <c r="J83" s="133">
        <f>+D101</f>
        <v>26129</v>
      </c>
      <c r="K83" s="133">
        <f>+J77</f>
        <v>519</v>
      </c>
    </row>
    <row r="84" spans="2:11" ht="13.5" customHeight="1" x14ac:dyDescent="0.25">
      <c r="B84" s="347" t="s">
        <v>184</v>
      </c>
      <c r="C84" s="347"/>
      <c r="D84" s="348">
        <v>506</v>
      </c>
      <c r="E84" s="348">
        <v>536</v>
      </c>
      <c r="F84" s="135"/>
      <c r="G84" s="133" t="s">
        <v>280</v>
      </c>
      <c r="H84" s="266">
        <f>+J84+K84</f>
        <v>26285</v>
      </c>
      <c r="I84" s="266"/>
      <c r="J84" s="133">
        <f>+E101</f>
        <v>25762</v>
      </c>
      <c r="K84" s="133">
        <f>+K77</f>
        <v>523</v>
      </c>
    </row>
    <row r="85" spans="2:11" ht="13.5" customHeight="1" x14ac:dyDescent="0.25">
      <c r="B85" s="347" t="s">
        <v>185</v>
      </c>
      <c r="C85" s="347"/>
      <c r="D85" s="348">
        <v>527</v>
      </c>
      <c r="E85" s="348">
        <v>514</v>
      </c>
      <c r="F85" s="135"/>
      <c r="G85" s="105"/>
      <c r="H85" s="105"/>
      <c r="I85" s="105"/>
      <c r="J85" s="105"/>
      <c r="K85" s="140"/>
    </row>
    <row r="86" spans="2:11" ht="13.5" customHeight="1" x14ac:dyDescent="0.25">
      <c r="B86" s="347" t="s">
        <v>186</v>
      </c>
      <c r="C86" s="347"/>
      <c r="D86" s="348">
        <v>303</v>
      </c>
      <c r="E86" s="348">
        <v>273</v>
      </c>
      <c r="F86" s="135"/>
      <c r="G86" s="61"/>
      <c r="H86" s="61"/>
      <c r="I86" s="61"/>
      <c r="J86" s="61"/>
      <c r="K86" s="62"/>
    </row>
    <row r="87" spans="2:11" ht="13.5" customHeight="1" x14ac:dyDescent="0.25">
      <c r="B87" s="347" t="s">
        <v>187</v>
      </c>
      <c r="C87" s="347"/>
      <c r="D87" s="348">
        <v>379</v>
      </c>
      <c r="E87" s="348">
        <v>374</v>
      </c>
      <c r="F87" s="135"/>
      <c r="G87" s="59"/>
      <c r="H87" s="59"/>
      <c r="I87" s="59"/>
      <c r="J87" s="61"/>
      <c r="K87" s="60"/>
    </row>
    <row r="88" spans="2:11" ht="13.5" customHeight="1" x14ac:dyDescent="0.25">
      <c r="B88" s="347" t="s">
        <v>188</v>
      </c>
      <c r="C88" s="347"/>
      <c r="D88" s="348">
        <v>235</v>
      </c>
      <c r="E88" s="348">
        <v>210</v>
      </c>
      <c r="F88" s="135"/>
      <c r="G88" s="59"/>
      <c r="H88" s="59"/>
      <c r="I88" s="59"/>
      <c r="J88" s="61"/>
      <c r="K88" s="60"/>
    </row>
    <row r="89" spans="2:11" ht="13.5" customHeight="1" x14ac:dyDescent="0.25">
      <c r="B89" s="347" t="s">
        <v>189</v>
      </c>
      <c r="C89" s="347"/>
      <c r="D89" s="348">
        <v>752</v>
      </c>
      <c r="E89" s="348">
        <v>720</v>
      </c>
      <c r="F89" s="135"/>
      <c r="G89" s="135"/>
      <c r="H89" s="135"/>
      <c r="I89" s="135"/>
      <c r="J89" s="135"/>
      <c r="K89" s="136"/>
    </row>
    <row r="90" spans="2:11" x14ac:dyDescent="0.25">
      <c r="B90" s="347" t="s">
        <v>236</v>
      </c>
      <c r="C90" s="347"/>
      <c r="D90" s="348">
        <v>656</v>
      </c>
      <c r="E90" s="348">
        <v>720</v>
      </c>
      <c r="F90" s="135"/>
      <c r="G90" s="135"/>
      <c r="H90" s="135"/>
      <c r="I90" s="135"/>
      <c r="J90" s="135"/>
      <c r="K90" s="136"/>
    </row>
    <row r="91" spans="2:11" ht="24" customHeight="1" x14ac:dyDescent="0.25">
      <c r="B91" s="347" t="s">
        <v>190</v>
      </c>
      <c r="C91" s="347"/>
      <c r="D91" s="348">
        <v>259</v>
      </c>
      <c r="E91" s="348">
        <v>160</v>
      </c>
      <c r="F91" s="135"/>
      <c r="G91" s="135"/>
      <c r="H91" s="135"/>
      <c r="I91" s="135"/>
      <c r="J91" s="135"/>
      <c r="K91" s="136"/>
    </row>
    <row r="92" spans="2:11" x14ac:dyDescent="0.25">
      <c r="B92" s="347" t="s">
        <v>191</v>
      </c>
      <c r="C92" s="347"/>
      <c r="D92" s="348">
        <v>1653</v>
      </c>
      <c r="E92" s="348">
        <v>1645</v>
      </c>
      <c r="F92" s="135"/>
      <c r="G92" s="135"/>
      <c r="H92" s="135"/>
      <c r="I92" s="135"/>
      <c r="J92" s="135"/>
      <c r="K92" s="136"/>
    </row>
    <row r="93" spans="2:11" ht="25.5" customHeight="1" x14ac:dyDescent="0.25">
      <c r="B93" s="347" t="s">
        <v>293</v>
      </c>
      <c r="C93" s="347"/>
      <c r="D93" s="348">
        <v>0</v>
      </c>
      <c r="E93" s="348">
        <v>25</v>
      </c>
      <c r="F93" s="152"/>
      <c r="G93" s="152"/>
      <c r="H93" s="152"/>
      <c r="I93" s="152"/>
      <c r="J93" s="152"/>
      <c r="K93" s="153"/>
    </row>
    <row r="94" spans="2:11" ht="24" customHeight="1" x14ac:dyDescent="0.25">
      <c r="B94" s="347" t="s">
        <v>192</v>
      </c>
      <c r="C94" s="347"/>
      <c r="D94" s="348">
        <v>649</v>
      </c>
      <c r="E94" s="348">
        <v>671</v>
      </c>
      <c r="F94" s="135"/>
      <c r="G94" s="135"/>
      <c r="H94" s="135"/>
      <c r="I94" s="135"/>
      <c r="J94" s="135"/>
      <c r="K94" s="136"/>
    </row>
    <row r="95" spans="2:11" x14ac:dyDescent="0.25">
      <c r="B95" s="347" t="s">
        <v>193</v>
      </c>
      <c r="C95" s="347"/>
      <c r="D95" s="348">
        <v>443</v>
      </c>
      <c r="E95" s="348">
        <v>344</v>
      </c>
      <c r="F95" s="135"/>
      <c r="G95" s="135"/>
      <c r="H95" s="135"/>
      <c r="I95" s="135"/>
      <c r="J95" s="135"/>
      <c r="K95" s="136"/>
    </row>
    <row r="96" spans="2:11" x14ac:dyDescent="0.25">
      <c r="B96" s="347" t="s">
        <v>194</v>
      </c>
      <c r="C96" s="347"/>
      <c r="D96" s="348">
        <v>416</v>
      </c>
      <c r="E96" s="348">
        <v>430</v>
      </c>
      <c r="F96" s="135"/>
      <c r="G96" s="135"/>
      <c r="H96" s="135"/>
      <c r="I96" s="135"/>
      <c r="J96" s="135"/>
      <c r="K96" s="136"/>
    </row>
    <row r="97" spans="2:11" x14ac:dyDescent="0.25">
      <c r="B97" s="347" t="s">
        <v>195</v>
      </c>
      <c r="C97" s="347"/>
      <c r="D97" s="348">
        <v>671</v>
      </c>
      <c r="E97" s="348">
        <v>488</v>
      </c>
      <c r="F97" s="135"/>
      <c r="G97" s="135"/>
      <c r="H97" s="135"/>
      <c r="I97" s="135"/>
      <c r="J97" s="135"/>
      <c r="K97" s="136"/>
    </row>
    <row r="98" spans="2:11" x14ac:dyDescent="0.25">
      <c r="B98" s="347" t="s">
        <v>230</v>
      </c>
      <c r="C98" s="347"/>
      <c r="D98" s="348">
        <v>426</v>
      </c>
      <c r="E98" s="348">
        <v>426</v>
      </c>
      <c r="F98" s="135"/>
      <c r="G98" s="135"/>
      <c r="H98" s="135"/>
      <c r="I98" s="135"/>
      <c r="J98" s="135"/>
      <c r="K98" s="136"/>
    </row>
    <row r="99" spans="2:11" x14ac:dyDescent="0.25">
      <c r="B99" s="347" t="s">
        <v>196</v>
      </c>
      <c r="C99" s="347"/>
      <c r="D99" s="348">
        <v>524</v>
      </c>
      <c r="E99" s="348">
        <v>571</v>
      </c>
      <c r="F99" s="41"/>
      <c r="G99" s="135"/>
      <c r="H99" s="135"/>
      <c r="I99" s="135"/>
      <c r="J99" s="135"/>
      <c r="K99" s="136"/>
    </row>
    <row r="100" spans="2:11" ht="18.75" customHeight="1" x14ac:dyDescent="0.25">
      <c r="B100" s="347" t="s">
        <v>197</v>
      </c>
      <c r="C100" s="347"/>
      <c r="D100" s="348">
        <v>146</v>
      </c>
      <c r="E100" s="348">
        <v>111</v>
      </c>
      <c r="F100" s="137"/>
      <c r="G100" s="41"/>
      <c r="H100" s="41"/>
      <c r="I100" s="41"/>
      <c r="J100" s="41"/>
      <c r="K100" s="42"/>
    </row>
    <row r="101" spans="2:11" x14ac:dyDescent="0.25">
      <c r="B101" s="350" t="s">
        <v>198</v>
      </c>
      <c r="C101" s="350"/>
      <c r="D101" s="351">
        <f>SUM(D59:D100)</f>
        <v>26129</v>
      </c>
      <c r="E101" s="351">
        <f>SUM(E59:E100)</f>
        <v>25762</v>
      </c>
      <c r="F101" s="137"/>
      <c r="G101" s="137"/>
      <c r="H101" s="137"/>
      <c r="I101" s="137"/>
      <c r="J101" s="137"/>
      <c r="K101" s="138"/>
    </row>
    <row r="102" spans="2:11" ht="13.5" customHeight="1" x14ac:dyDescent="0.25">
      <c r="B102" s="260"/>
      <c r="C102" s="261"/>
      <c r="D102" s="261"/>
      <c r="E102" s="261"/>
      <c r="F102" s="261"/>
      <c r="G102" s="261"/>
      <c r="H102" s="261"/>
      <c r="I102" s="261"/>
      <c r="J102" s="261"/>
      <c r="K102" s="262"/>
    </row>
    <row r="103" spans="2:11" ht="13.5" customHeight="1" x14ac:dyDescent="0.25">
      <c r="B103" s="134"/>
      <c r="C103" s="135"/>
      <c r="D103" s="135"/>
      <c r="E103" s="135"/>
      <c r="F103" s="135"/>
      <c r="G103" s="135"/>
      <c r="H103" s="135"/>
      <c r="I103" s="135"/>
      <c r="J103" s="135"/>
      <c r="K103" s="136"/>
    </row>
    <row r="104" spans="2:11" ht="72" customHeight="1" x14ac:dyDescent="0.25">
      <c r="B104" s="263" t="s">
        <v>294</v>
      </c>
      <c r="C104" s="264"/>
      <c r="D104" s="264"/>
      <c r="E104" s="264"/>
      <c r="F104" s="264"/>
      <c r="G104" s="264"/>
      <c r="H104" s="264"/>
      <c r="I104" s="264"/>
      <c r="J104" s="264"/>
      <c r="K104" s="265"/>
    </row>
    <row r="105" spans="2:11" ht="13.5" customHeight="1" x14ac:dyDescent="0.25">
      <c r="B105" s="260"/>
      <c r="C105" s="261"/>
      <c r="D105" s="261"/>
      <c r="E105" s="261"/>
      <c r="F105" s="261"/>
      <c r="G105" s="261"/>
      <c r="H105" s="261"/>
      <c r="I105" s="261"/>
      <c r="J105" s="261"/>
      <c r="K105" s="262"/>
    </row>
    <row r="106" spans="2:11" x14ac:dyDescent="0.25">
      <c r="B106" s="215" t="s">
        <v>25</v>
      </c>
      <c r="C106" s="216"/>
      <c r="D106" s="216"/>
      <c r="E106" s="216"/>
      <c r="F106" s="216"/>
      <c r="G106" s="216"/>
      <c r="H106" s="217"/>
      <c r="I106" s="282" t="s">
        <v>295</v>
      </c>
      <c r="J106" s="283"/>
      <c r="K106" s="284"/>
    </row>
    <row r="107" spans="2:11" x14ac:dyDescent="0.25">
      <c r="B107" s="215" t="s">
        <v>17</v>
      </c>
      <c r="C107" s="216"/>
      <c r="D107" s="216"/>
      <c r="E107" s="216"/>
      <c r="F107" s="216"/>
      <c r="G107" s="216"/>
      <c r="H107" s="217"/>
      <c r="I107" s="218" t="s">
        <v>275</v>
      </c>
      <c r="J107" s="219"/>
      <c r="K107" s="220"/>
    </row>
    <row r="108" spans="2:11" x14ac:dyDescent="0.25">
      <c r="B108" s="141"/>
      <c r="C108" s="141"/>
      <c r="D108" s="141"/>
      <c r="E108" s="141"/>
      <c r="F108" s="141"/>
      <c r="G108" s="141"/>
      <c r="H108" s="141"/>
      <c r="I108" s="141"/>
      <c r="J108" s="141"/>
      <c r="K108" s="142"/>
    </row>
    <row r="109" spans="2:11" x14ac:dyDescent="0.25">
      <c r="B109" s="170" t="s">
        <v>30</v>
      </c>
      <c r="C109" s="171"/>
      <c r="D109" s="171"/>
      <c r="E109" s="171"/>
      <c r="F109" s="171"/>
      <c r="G109" s="171"/>
      <c r="H109" s="171"/>
      <c r="I109" s="171"/>
      <c r="J109" s="171"/>
      <c r="K109" s="172"/>
    </row>
    <row r="110" spans="2:11" x14ac:dyDescent="0.25">
      <c r="B110" s="237" t="s">
        <v>31</v>
      </c>
      <c r="C110" s="238"/>
      <c r="D110" s="238"/>
      <c r="E110" s="238"/>
      <c r="F110" s="238"/>
      <c r="G110" s="238"/>
      <c r="H110" s="238"/>
      <c r="I110" s="238"/>
      <c r="J110" s="238"/>
      <c r="K110" s="239"/>
    </row>
    <row r="111" spans="2:11" ht="30" customHeight="1" x14ac:dyDescent="0.25">
      <c r="B111" s="215" t="s">
        <v>26</v>
      </c>
      <c r="C111" s="217"/>
      <c r="D111" s="240" t="s">
        <v>62</v>
      </c>
      <c r="E111" s="241"/>
      <c r="F111" s="241"/>
      <c r="G111" s="241"/>
      <c r="H111" s="241"/>
      <c r="I111" s="241"/>
      <c r="J111" s="241"/>
      <c r="K111" s="242"/>
    </row>
    <row r="112" spans="2:11" ht="30" customHeight="1" x14ac:dyDescent="0.25">
      <c r="B112" s="230" t="s">
        <v>18</v>
      </c>
      <c r="C112" s="231"/>
      <c r="D112" s="248" t="s">
        <v>19</v>
      </c>
      <c r="E112" s="250"/>
      <c r="F112" s="248" t="s">
        <v>48</v>
      </c>
      <c r="G112" s="249"/>
      <c r="H112" s="250"/>
      <c r="I112" s="248" t="s">
        <v>49</v>
      </c>
      <c r="J112" s="249"/>
      <c r="K112" s="250"/>
    </row>
    <row r="113" spans="2:11" ht="30" customHeight="1" x14ac:dyDescent="0.25">
      <c r="B113" s="232"/>
      <c r="C113" s="233"/>
      <c r="D113" s="248" t="s">
        <v>20</v>
      </c>
      <c r="E113" s="250"/>
      <c r="F113" s="248" t="s">
        <v>29</v>
      </c>
      <c r="G113" s="249"/>
      <c r="H113" s="250"/>
      <c r="I113" s="248" t="s">
        <v>21</v>
      </c>
      <c r="J113" s="249"/>
      <c r="K113" s="250"/>
    </row>
    <row r="114" spans="2:11" x14ac:dyDescent="0.25">
      <c r="B114" s="89"/>
      <c r="C114" s="89"/>
      <c r="D114" s="89"/>
      <c r="E114" s="89"/>
      <c r="F114" s="89"/>
      <c r="G114" s="89"/>
      <c r="H114" s="89"/>
      <c r="I114" s="89"/>
      <c r="J114" s="89"/>
      <c r="K114" s="89"/>
    </row>
    <row r="115" spans="2:11" x14ac:dyDescent="0.25">
      <c r="B115" s="237" t="s">
        <v>32</v>
      </c>
      <c r="C115" s="238"/>
      <c r="D115" s="238"/>
      <c r="E115" s="238"/>
      <c r="F115" s="238"/>
      <c r="G115" s="238"/>
      <c r="H115" s="238"/>
      <c r="I115" s="238"/>
      <c r="J115" s="238"/>
      <c r="K115" s="239"/>
    </row>
    <row r="116" spans="2:11" ht="29.25" customHeight="1" x14ac:dyDescent="0.25">
      <c r="B116" s="234" t="s">
        <v>26</v>
      </c>
      <c r="C116" s="235"/>
      <c r="D116" s="279">
        <f>+H16/I33</f>
        <v>0.94540612516644462</v>
      </c>
      <c r="E116" s="280"/>
      <c r="F116" s="280"/>
      <c r="G116" s="280"/>
      <c r="H116" s="280"/>
      <c r="I116" s="280"/>
      <c r="J116" s="280"/>
      <c r="K116" s="281"/>
    </row>
    <row r="117" spans="2:11" ht="30" customHeight="1" x14ac:dyDescent="0.25">
      <c r="B117" s="230" t="s">
        <v>18</v>
      </c>
      <c r="C117" s="231"/>
      <c r="D117" s="246" t="s">
        <v>19</v>
      </c>
      <c r="E117" s="247"/>
      <c r="F117" s="248" t="s">
        <v>48</v>
      </c>
      <c r="G117" s="249"/>
      <c r="H117" s="250"/>
      <c r="I117" s="248" t="s">
        <v>49</v>
      </c>
      <c r="J117" s="249"/>
      <c r="K117" s="250"/>
    </row>
    <row r="118" spans="2:11" ht="30" customHeight="1" x14ac:dyDescent="0.25">
      <c r="B118" s="232"/>
      <c r="C118" s="233"/>
      <c r="D118" s="246" t="s">
        <v>20</v>
      </c>
      <c r="E118" s="247"/>
      <c r="F118" s="248" t="s">
        <v>29</v>
      </c>
      <c r="G118" s="249"/>
      <c r="H118" s="250"/>
      <c r="I118" s="248" t="s">
        <v>21</v>
      </c>
      <c r="J118" s="249"/>
      <c r="K118" s="250"/>
    </row>
    <row r="119" spans="2:11" ht="30" customHeight="1" x14ac:dyDescent="0.25">
      <c r="B119" s="230" t="s">
        <v>22</v>
      </c>
      <c r="C119" s="231"/>
      <c r="D119" s="251" t="s">
        <v>50</v>
      </c>
      <c r="E119" s="252"/>
      <c r="F119" s="252"/>
      <c r="G119" s="253"/>
      <c r="H119" s="251" t="s">
        <v>23</v>
      </c>
      <c r="I119" s="252"/>
      <c r="J119" s="252"/>
      <c r="K119" s="253"/>
    </row>
    <row r="120" spans="2:11" ht="30" customHeight="1" x14ac:dyDescent="0.25">
      <c r="B120" s="232"/>
      <c r="C120" s="233"/>
      <c r="D120" s="251" t="s">
        <v>24</v>
      </c>
      <c r="E120" s="252"/>
      <c r="F120" s="252"/>
      <c r="G120" s="253"/>
      <c r="H120" s="251" t="s">
        <v>21</v>
      </c>
      <c r="I120" s="252"/>
      <c r="J120" s="252"/>
      <c r="K120" s="253"/>
    </row>
    <row r="121" spans="2:11" ht="30" customHeight="1" x14ac:dyDescent="0.25">
      <c r="B121" s="276" t="s">
        <v>36</v>
      </c>
      <c r="C121" s="276"/>
      <c r="D121" s="277" t="s">
        <v>34</v>
      </c>
      <c r="E121" s="277"/>
      <c r="F121" s="277"/>
      <c r="G121" s="277"/>
      <c r="H121" s="277" t="s">
        <v>35</v>
      </c>
      <c r="I121" s="277"/>
      <c r="J121" s="277"/>
      <c r="K121" s="277"/>
    </row>
    <row r="122" spans="2:11" ht="30" customHeight="1" x14ac:dyDescent="0.25">
      <c r="B122" s="276"/>
      <c r="C122" s="276"/>
      <c r="D122" s="278" t="s">
        <v>62</v>
      </c>
      <c r="E122" s="278"/>
      <c r="F122" s="278"/>
      <c r="G122" s="278"/>
      <c r="H122" s="278" t="s">
        <v>62</v>
      </c>
      <c r="I122" s="278"/>
      <c r="J122" s="278"/>
      <c r="K122" s="278"/>
    </row>
    <row r="123" spans="2:11" x14ac:dyDescent="0.25">
      <c r="B123" s="89"/>
      <c r="C123" s="89"/>
      <c r="D123" s="89"/>
      <c r="E123" s="89"/>
      <c r="F123" s="89"/>
      <c r="G123" s="89"/>
      <c r="H123" s="89"/>
      <c r="I123" s="89"/>
      <c r="J123" s="89"/>
      <c r="K123" s="89"/>
    </row>
    <row r="124" spans="2:11" x14ac:dyDescent="0.25">
      <c r="B124" s="89"/>
      <c r="C124" s="89"/>
      <c r="D124" s="89"/>
      <c r="E124" s="89"/>
      <c r="F124" s="89"/>
      <c r="G124" s="89"/>
      <c r="H124" s="89"/>
      <c r="I124" s="89"/>
      <c r="J124" s="89"/>
      <c r="K124" s="89"/>
    </row>
  </sheetData>
  <mergeCells count="174">
    <mergeCell ref="C32:E32"/>
    <mergeCell ref="F32:H32"/>
    <mergeCell ref="I32:K32"/>
    <mergeCell ref="B93:C93"/>
    <mergeCell ref="B58:C58"/>
    <mergeCell ref="B70:C70"/>
    <mergeCell ref="B104:K104"/>
    <mergeCell ref="I31:K31"/>
    <mergeCell ref="B102:K102"/>
    <mergeCell ref="B105:K105"/>
    <mergeCell ref="B119:C120"/>
    <mergeCell ref="D119:G119"/>
    <mergeCell ref="H119:K119"/>
    <mergeCell ref="D120:G120"/>
    <mergeCell ref="H120:K120"/>
    <mergeCell ref="B121:C122"/>
    <mergeCell ref="D121:G121"/>
    <mergeCell ref="H121:K121"/>
    <mergeCell ref="D122:G122"/>
    <mergeCell ref="H122:K122"/>
    <mergeCell ref="B115:K115"/>
    <mergeCell ref="B116:C116"/>
    <mergeCell ref="D116:K116"/>
    <mergeCell ref="B117:C118"/>
    <mergeCell ref="D117:E117"/>
    <mergeCell ref="F117:H117"/>
    <mergeCell ref="I117:K117"/>
    <mergeCell ref="D118:E118"/>
    <mergeCell ref="F118:H118"/>
    <mergeCell ref="I118:K118"/>
    <mergeCell ref="B106:H106"/>
    <mergeCell ref="I106:K106"/>
    <mergeCell ref="B107:H107"/>
    <mergeCell ref="I107:K107"/>
    <mergeCell ref="B109:K109"/>
    <mergeCell ref="B110:K110"/>
    <mergeCell ref="B111:C111"/>
    <mergeCell ref="D111:K111"/>
    <mergeCell ref="B112:C113"/>
    <mergeCell ref="D112:E112"/>
    <mergeCell ref="F112:H112"/>
    <mergeCell ref="I112:K112"/>
    <mergeCell ref="D113:E113"/>
    <mergeCell ref="F113:H113"/>
    <mergeCell ref="I113:K113"/>
    <mergeCell ref="G66:I66"/>
    <mergeCell ref="H82:I82"/>
    <mergeCell ref="B84:C84"/>
    <mergeCell ref="G73:I73"/>
    <mergeCell ref="G74:I74"/>
    <mergeCell ref="G76:I76"/>
    <mergeCell ref="G77:I77"/>
    <mergeCell ref="G75:I75"/>
    <mergeCell ref="G67:I67"/>
    <mergeCell ref="G69:I69"/>
    <mergeCell ref="G72:I72"/>
    <mergeCell ref="G68:I68"/>
    <mergeCell ref="B77:C77"/>
    <mergeCell ref="B78:C78"/>
    <mergeCell ref="B67:C67"/>
    <mergeCell ref="B68:C68"/>
    <mergeCell ref="B80:C80"/>
    <mergeCell ref="B81:C81"/>
    <mergeCell ref="B82:C82"/>
    <mergeCell ref="B83:C83"/>
    <mergeCell ref="B69:C69"/>
    <mergeCell ref="B66:C66"/>
    <mergeCell ref="B73:C73"/>
    <mergeCell ref="B75:C75"/>
    <mergeCell ref="F23:H23"/>
    <mergeCell ref="I23:K23"/>
    <mergeCell ref="C24:E24"/>
    <mergeCell ref="F24:H24"/>
    <mergeCell ref="I24:K24"/>
    <mergeCell ref="C25:E25"/>
    <mergeCell ref="F25:H25"/>
    <mergeCell ref="C33:E33"/>
    <mergeCell ref="F33:H33"/>
    <mergeCell ref="I33:K33"/>
    <mergeCell ref="C27:E27"/>
    <mergeCell ref="F27:H27"/>
    <mergeCell ref="I27:K27"/>
    <mergeCell ref="C28:E28"/>
    <mergeCell ref="F28:H28"/>
    <mergeCell ref="I28:K28"/>
    <mergeCell ref="C29:E29"/>
    <mergeCell ref="F29:H29"/>
    <mergeCell ref="I29:K29"/>
    <mergeCell ref="C30:E30"/>
    <mergeCell ref="F30:H30"/>
    <mergeCell ref="I30:K30"/>
    <mergeCell ref="C31:E31"/>
    <mergeCell ref="F31:H31"/>
    <mergeCell ref="C9:K9"/>
    <mergeCell ref="B2:B4"/>
    <mergeCell ref="C2:I4"/>
    <mergeCell ref="B6:K6"/>
    <mergeCell ref="C7:K7"/>
    <mergeCell ref="C8:K8"/>
    <mergeCell ref="I44:K44"/>
    <mergeCell ref="I45:K45"/>
    <mergeCell ref="I25:K25"/>
    <mergeCell ref="C26:E26"/>
    <mergeCell ref="F26:H26"/>
    <mergeCell ref="I26:K26"/>
    <mergeCell ref="I22:K22"/>
    <mergeCell ref="C10:K10"/>
    <mergeCell ref="B12:K12"/>
    <mergeCell ref="C13:K13"/>
    <mergeCell ref="C14:K14"/>
    <mergeCell ref="C15:D15"/>
    <mergeCell ref="F15:G15"/>
    <mergeCell ref="I15:I16"/>
    <mergeCell ref="J15:K16"/>
    <mergeCell ref="C16:D16"/>
    <mergeCell ref="F16:G16"/>
    <mergeCell ref="C23:E23"/>
    <mergeCell ref="B18:K18"/>
    <mergeCell ref="B19:K19"/>
    <mergeCell ref="C21:E21"/>
    <mergeCell ref="F21:H21"/>
    <mergeCell ref="I21:K21"/>
    <mergeCell ref="C22:E22"/>
    <mergeCell ref="F22:H22"/>
    <mergeCell ref="B95:C95"/>
    <mergeCell ref="B88:C88"/>
    <mergeCell ref="B89:C89"/>
    <mergeCell ref="H84:I84"/>
    <mergeCell ref="J70:J71"/>
    <mergeCell ref="K70:K71"/>
    <mergeCell ref="B61:C61"/>
    <mergeCell ref="G60:I61"/>
    <mergeCell ref="J60:J61"/>
    <mergeCell ref="K60:K61"/>
    <mergeCell ref="B35:K35"/>
    <mergeCell ref="I46:K46"/>
    <mergeCell ref="B57:E57"/>
    <mergeCell ref="G58:I58"/>
    <mergeCell ref="G59:I59"/>
    <mergeCell ref="G62:I62"/>
    <mergeCell ref="G63:I63"/>
    <mergeCell ref="B100:C100"/>
    <mergeCell ref="B101:C101"/>
    <mergeCell ref="G70:I71"/>
    <mergeCell ref="B87:C87"/>
    <mergeCell ref="B97:C97"/>
    <mergeCell ref="B90:C90"/>
    <mergeCell ref="B91:C91"/>
    <mergeCell ref="B98:C98"/>
    <mergeCell ref="B99:C99"/>
    <mergeCell ref="B96:C96"/>
    <mergeCell ref="B92:C92"/>
    <mergeCell ref="B94:C94"/>
    <mergeCell ref="H83:I83"/>
    <mergeCell ref="B79:C79"/>
    <mergeCell ref="B85:C85"/>
    <mergeCell ref="B86:C86"/>
    <mergeCell ref="B76:C76"/>
    <mergeCell ref="B72:C72"/>
    <mergeCell ref="B71:C71"/>
    <mergeCell ref="B74:C74"/>
    <mergeCell ref="G64:I64"/>
    <mergeCell ref="G65:I65"/>
    <mergeCell ref="B48:K48"/>
    <mergeCell ref="B49:K53"/>
    <mergeCell ref="B54:K54"/>
    <mergeCell ref="B55:K55"/>
    <mergeCell ref="G57:K57"/>
    <mergeCell ref="B59:C59"/>
    <mergeCell ref="B60:C60"/>
    <mergeCell ref="B62:C62"/>
    <mergeCell ref="B63:C63"/>
    <mergeCell ref="B64:C64"/>
    <mergeCell ref="B65:C65"/>
  </mergeCells>
  <dataValidations count="5">
    <dataValidation allowBlank="1" showInputMessage="1" showErrorMessage="1" prompt="La meta es un propósito medible. Es el valor que se espera alcance el respectivo indicador. " sqref="B16"/>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Seleccione una opción" sqref="F17 I15 C15:C16 D17"/>
    <dataValidation type="list" allowBlank="1" showInputMessage="1" showErrorMessage="1" sqref="E15:E16">
      <formula1>"Número, Porcentaje, Pesos "</formula1>
    </dataValidation>
    <dataValidation type="list" allowBlank="1" showInputMessage="1" showErrorMessage="1" sqref="J15:K16">
      <formula1>"Semestre 1 de 2016,Semestre 2 de 2016,Año 2016"</formula1>
    </dataValidation>
  </dataValidations>
  <printOptions horizontalCentered="1"/>
  <pageMargins left="0.70866141732283472" right="0.70866141732283472" top="0.74803149606299213" bottom="0.74803149606299213" header="0.31496062992125984" footer="0.31496062992125984"/>
  <pageSetup scale="44" orientation="portrait" r:id="rId1"/>
  <rowBreaks count="2" manualBreakCount="2">
    <brk id="47" max="16383" man="1"/>
    <brk id="93" min="1" max="10" man="1"/>
  </rowBreaks>
  <ignoredErrors>
    <ignoredError sqref="H15" unlockedFormula="1"/>
  </ignoredError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Listas!$A$15:$A$17</xm:f>
          </x14:formula1>
          <xm:sqref>C10:K10</xm:sqref>
        </x14:dataValidation>
        <x14:dataValidation type="list" allowBlank="1" showInputMessage="1" showErrorMessage="1">
          <x14:formula1>
            <xm:f>Listas!$A$20:$A$21</xm:f>
          </x14:formula1>
          <xm:sqref>C14:K14</xm:sqref>
        </x14:dataValidation>
        <x14:dataValidation type="list" allowBlank="1" showInputMessage="1" showErrorMessage="1">
          <x14:formula1>
            <xm:f>Listas!$A$1:$A$13</xm:f>
          </x14:formula1>
          <xm:sqref>C8:K8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B2:S90"/>
  <sheetViews>
    <sheetView showGridLines="0" zoomScale="90" zoomScaleNormal="90" zoomScaleSheetLayoutView="80" workbookViewId="0">
      <selection activeCell="B1" sqref="B1"/>
    </sheetView>
  </sheetViews>
  <sheetFormatPr baseColWidth="10" defaultRowHeight="15" x14ac:dyDescent="0.25"/>
  <cols>
    <col min="1" max="1" width="2" customWidth="1"/>
    <col min="2" max="2" width="24.85546875" customWidth="1"/>
    <col min="11" max="11" width="14.85546875" bestFit="1" customWidth="1"/>
  </cols>
  <sheetData>
    <row r="2" spans="2:16" ht="15.75" customHeight="1" x14ac:dyDescent="0.25">
      <c r="B2" s="161"/>
      <c r="C2" s="164" t="s">
        <v>27</v>
      </c>
      <c r="D2" s="165"/>
      <c r="E2" s="165"/>
      <c r="F2" s="165"/>
      <c r="G2" s="165"/>
      <c r="H2" s="165"/>
      <c r="I2" s="165"/>
      <c r="J2" s="91" t="s">
        <v>0</v>
      </c>
      <c r="K2" s="92" t="s">
        <v>266</v>
      </c>
      <c r="L2" s="84"/>
      <c r="M2" s="84"/>
      <c r="N2" s="84"/>
      <c r="O2" s="84"/>
      <c r="P2" s="84"/>
    </row>
    <row r="3" spans="2:16" ht="15.75" x14ac:dyDescent="0.25">
      <c r="B3" s="162"/>
      <c r="C3" s="166"/>
      <c r="D3" s="167"/>
      <c r="E3" s="167"/>
      <c r="F3" s="167"/>
      <c r="G3" s="167"/>
      <c r="H3" s="167"/>
      <c r="I3" s="167"/>
      <c r="J3" s="91" t="s">
        <v>2</v>
      </c>
      <c r="K3" s="111" t="s">
        <v>267</v>
      </c>
      <c r="L3" s="84"/>
      <c r="M3" s="84"/>
      <c r="N3" s="84"/>
      <c r="O3" s="84"/>
      <c r="P3" s="84"/>
    </row>
    <row r="4" spans="2:16" ht="15.75" x14ac:dyDescent="0.25">
      <c r="B4" s="163"/>
      <c r="C4" s="168"/>
      <c r="D4" s="169"/>
      <c r="E4" s="169"/>
      <c r="F4" s="169"/>
      <c r="G4" s="169"/>
      <c r="H4" s="169"/>
      <c r="I4" s="169"/>
      <c r="J4" s="93" t="s">
        <v>3</v>
      </c>
      <c r="K4" s="112">
        <v>43243</v>
      </c>
      <c r="L4" s="84"/>
      <c r="M4" s="84"/>
      <c r="N4" s="84"/>
      <c r="O4" s="84"/>
      <c r="P4" s="84"/>
    </row>
    <row r="5" spans="2:16" x14ac:dyDescent="0.25">
      <c r="B5" s="88"/>
      <c r="C5" s="88"/>
      <c r="D5" s="88"/>
      <c r="E5" s="88"/>
      <c r="F5" s="88"/>
      <c r="G5" s="88"/>
      <c r="H5" s="88"/>
      <c r="I5" s="88"/>
      <c r="J5" s="88"/>
      <c r="K5" s="88"/>
    </row>
    <row r="6" spans="2:16" s="129" customFormat="1" ht="30" customHeight="1" x14ac:dyDescent="0.25">
      <c r="B6" s="310" t="s">
        <v>28</v>
      </c>
      <c r="C6" s="311"/>
      <c r="D6" s="311"/>
      <c r="E6" s="311"/>
      <c r="F6" s="311"/>
      <c r="G6" s="311"/>
      <c r="H6" s="311"/>
      <c r="I6" s="311"/>
      <c r="J6" s="311"/>
      <c r="K6" s="312"/>
      <c r="N6" s="130"/>
      <c r="O6" s="130"/>
      <c r="P6" s="130"/>
    </row>
    <row r="7" spans="2:16" s="129" customFormat="1" ht="30" customHeight="1" x14ac:dyDescent="0.25">
      <c r="B7" s="94" t="s">
        <v>4</v>
      </c>
      <c r="C7" s="173" t="s">
        <v>77</v>
      </c>
      <c r="D7" s="174"/>
      <c r="E7" s="174"/>
      <c r="F7" s="174"/>
      <c r="G7" s="174"/>
      <c r="H7" s="174"/>
      <c r="I7" s="174"/>
      <c r="J7" s="174"/>
      <c r="K7" s="175"/>
      <c r="N7" s="130"/>
      <c r="O7" s="130"/>
      <c r="P7" s="130"/>
    </row>
    <row r="8" spans="2:16" s="129" customFormat="1" ht="30" customHeight="1" x14ac:dyDescent="0.25">
      <c r="B8" s="94" t="s">
        <v>5</v>
      </c>
      <c r="C8" s="173" t="s">
        <v>268</v>
      </c>
      <c r="D8" s="174"/>
      <c r="E8" s="174"/>
      <c r="F8" s="174"/>
      <c r="G8" s="174"/>
      <c r="H8" s="174"/>
      <c r="I8" s="174"/>
      <c r="J8" s="174"/>
      <c r="K8" s="175"/>
    </row>
    <row r="9" spans="2:16" s="129" customFormat="1" ht="37.5" customHeight="1" x14ac:dyDescent="0.25">
      <c r="B9" s="94" t="s">
        <v>6</v>
      </c>
      <c r="C9" s="173" t="s">
        <v>90</v>
      </c>
      <c r="D9" s="174"/>
      <c r="E9" s="174"/>
      <c r="F9" s="174"/>
      <c r="G9" s="174"/>
      <c r="H9" s="174"/>
      <c r="I9" s="174"/>
      <c r="J9" s="174"/>
      <c r="K9" s="175"/>
    </row>
    <row r="10" spans="2:16" s="129" customFormat="1" ht="30" customHeight="1" x14ac:dyDescent="0.25">
      <c r="B10" s="94" t="s">
        <v>45</v>
      </c>
      <c r="C10" s="173" t="s">
        <v>66</v>
      </c>
      <c r="D10" s="174"/>
      <c r="E10" s="174"/>
      <c r="F10" s="174"/>
      <c r="G10" s="174"/>
      <c r="H10" s="174"/>
      <c r="I10" s="174"/>
      <c r="J10" s="174"/>
      <c r="K10" s="175"/>
    </row>
    <row r="11" spans="2:16" x14ac:dyDescent="0.25">
      <c r="B11" s="89"/>
      <c r="C11" s="89"/>
      <c r="D11" s="89"/>
      <c r="E11" s="89"/>
      <c r="F11" s="89"/>
      <c r="G11" s="89"/>
      <c r="H11" s="89"/>
      <c r="I11" s="89"/>
      <c r="J11" s="89"/>
      <c r="K11" s="89"/>
      <c r="L11" s="84"/>
      <c r="M11" s="84"/>
      <c r="N11" s="84"/>
      <c r="O11" s="84"/>
      <c r="P11" s="84"/>
    </row>
    <row r="12" spans="2:16" ht="15.75" x14ac:dyDescent="0.25">
      <c r="B12" s="170" t="s">
        <v>7</v>
      </c>
      <c r="C12" s="171"/>
      <c r="D12" s="171"/>
      <c r="E12" s="171"/>
      <c r="F12" s="171"/>
      <c r="G12" s="171"/>
      <c r="H12" s="171"/>
      <c r="I12" s="171"/>
      <c r="J12" s="171"/>
      <c r="K12" s="172"/>
      <c r="L12" s="84"/>
      <c r="M12" s="84"/>
      <c r="N12" s="84"/>
      <c r="O12" s="84"/>
      <c r="P12" s="84"/>
    </row>
    <row r="13" spans="2:16" ht="51.75" customHeight="1" x14ac:dyDescent="0.25">
      <c r="B13" s="95" t="s">
        <v>46</v>
      </c>
      <c r="C13" s="292" t="s">
        <v>269</v>
      </c>
      <c r="D13" s="293"/>
      <c r="E13" s="293"/>
      <c r="F13" s="293"/>
      <c r="G13" s="293"/>
      <c r="H13" s="293"/>
      <c r="I13" s="293"/>
      <c r="J13" s="293"/>
      <c r="K13" s="294"/>
      <c r="L13" s="84"/>
      <c r="M13" s="84"/>
      <c r="N13" s="84"/>
      <c r="O13" s="84"/>
      <c r="P13" s="84"/>
    </row>
    <row r="14" spans="2:16" ht="31.5" x14ac:dyDescent="0.25">
      <c r="B14" s="94" t="s">
        <v>47</v>
      </c>
      <c r="C14" s="185" t="s">
        <v>39</v>
      </c>
      <c r="D14" s="186"/>
      <c r="E14" s="186"/>
      <c r="F14" s="186"/>
      <c r="G14" s="186"/>
      <c r="H14" s="186"/>
      <c r="I14" s="186"/>
      <c r="J14" s="186"/>
      <c r="K14" s="187"/>
      <c r="L14" s="84"/>
      <c r="M14" s="84"/>
      <c r="N14" s="84"/>
      <c r="O14" s="84"/>
      <c r="P14" s="84"/>
    </row>
    <row r="15" spans="2:16" ht="31.5" customHeight="1" x14ac:dyDescent="0.25">
      <c r="B15" s="94" t="s">
        <v>8</v>
      </c>
      <c r="C15" s="188" t="s">
        <v>9</v>
      </c>
      <c r="D15" s="189"/>
      <c r="E15" s="90" t="s">
        <v>57</v>
      </c>
      <c r="F15" s="188" t="s">
        <v>10</v>
      </c>
      <c r="G15" s="189"/>
      <c r="H15" s="108">
        <v>0.72360000000000002</v>
      </c>
      <c r="I15" s="190" t="s">
        <v>11</v>
      </c>
      <c r="J15" s="295" t="s">
        <v>216</v>
      </c>
      <c r="K15" s="296"/>
      <c r="L15" s="84"/>
      <c r="M15" s="84"/>
      <c r="N15" s="84"/>
      <c r="O15" s="84"/>
      <c r="P15" s="84"/>
    </row>
    <row r="16" spans="2:16" ht="15.75" customHeight="1" x14ac:dyDescent="0.25">
      <c r="B16" s="96" t="s">
        <v>12</v>
      </c>
      <c r="C16" s="188" t="s">
        <v>33</v>
      </c>
      <c r="D16" s="189"/>
      <c r="E16" s="90" t="s">
        <v>57</v>
      </c>
      <c r="F16" s="188" t="s">
        <v>44</v>
      </c>
      <c r="G16" s="189"/>
      <c r="H16" s="109">
        <v>0.9</v>
      </c>
      <c r="I16" s="191"/>
      <c r="J16" s="297"/>
      <c r="K16" s="298"/>
      <c r="L16" s="85"/>
      <c r="M16" s="84"/>
      <c r="N16" s="84"/>
      <c r="O16" s="84"/>
      <c r="P16" s="84"/>
    </row>
    <row r="17" spans="2:19" x14ac:dyDescent="0.25">
      <c r="B17" s="89"/>
      <c r="C17" s="89"/>
      <c r="D17" s="89"/>
      <c r="E17" s="89"/>
      <c r="F17" s="89"/>
      <c r="G17" s="89"/>
      <c r="H17" s="89"/>
      <c r="I17" s="89"/>
      <c r="J17" s="89"/>
      <c r="K17" s="89"/>
      <c r="L17" s="84"/>
      <c r="M17" s="84"/>
      <c r="N17" s="84"/>
      <c r="O17" s="84"/>
      <c r="P17" s="84"/>
      <c r="Q17" s="84"/>
      <c r="R17" s="84"/>
      <c r="S17" s="84"/>
    </row>
    <row r="18" spans="2:19" ht="15.75" x14ac:dyDescent="0.25">
      <c r="B18" s="170" t="s">
        <v>13</v>
      </c>
      <c r="C18" s="171"/>
      <c r="D18" s="171"/>
      <c r="E18" s="171"/>
      <c r="F18" s="171"/>
      <c r="G18" s="171"/>
      <c r="H18" s="171"/>
      <c r="I18" s="171"/>
      <c r="J18" s="171"/>
      <c r="K18" s="172"/>
      <c r="L18" s="84"/>
      <c r="M18" s="84"/>
      <c r="N18" s="84"/>
      <c r="O18" s="84"/>
      <c r="P18" s="84"/>
      <c r="Q18" s="84"/>
      <c r="R18" s="84"/>
      <c r="S18" s="84"/>
    </row>
    <row r="19" spans="2:19" ht="15.75" customHeight="1" x14ac:dyDescent="0.25">
      <c r="B19" s="176" t="s">
        <v>14</v>
      </c>
      <c r="C19" s="177"/>
      <c r="D19" s="177"/>
      <c r="E19" s="177"/>
      <c r="F19" s="177"/>
      <c r="G19" s="177"/>
      <c r="H19" s="177"/>
      <c r="I19" s="177"/>
      <c r="J19" s="177"/>
      <c r="K19" s="178"/>
      <c r="L19" s="84"/>
      <c r="M19" s="84"/>
      <c r="N19" s="84"/>
      <c r="O19" s="84"/>
      <c r="P19" s="84"/>
      <c r="Q19" s="84"/>
      <c r="R19" s="84"/>
      <c r="S19" s="84"/>
    </row>
    <row r="20" spans="2:19" ht="15.75" x14ac:dyDescent="0.25">
      <c r="B20" s="97"/>
      <c r="C20" s="98"/>
      <c r="D20" s="98"/>
      <c r="E20" s="99"/>
      <c r="F20" s="98"/>
      <c r="G20" s="99"/>
      <c r="H20" s="100"/>
      <c r="I20" s="101"/>
      <c r="J20" s="100"/>
      <c r="K20" s="102"/>
      <c r="L20" s="84"/>
      <c r="M20" s="84"/>
      <c r="N20" s="84"/>
      <c r="O20" s="84"/>
      <c r="P20" s="84"/>
      <c r="Q20" s="84"/>
      <c r="R20" s="84"/>
      <c r="S20" s="84"/>
    </row>
    <row r="21" spans="2:19" ht="15.75" customHeight="1" x14ac:dyDescent="0.25">
      <c r="B21" s="110" t="s">
        <v>58</v>
      </c>
      <c r="C21" s="291" t="s">
        <v>91</v>
      </c>
      <c r="D21" s="291"/>
      <c r="E21" s="291"/>
      <c r="F21" s="291" t="s">
        <v>92</v>
      </c>
      <c r="G21" s="291"/>
      <c r="H21" s="291"/>
      <c r="I21" s="179" t="s">
        <v>55</v>
      </c>
      <c r="J21" s="180"/>
      <c r="K21" s="181"/>
      <c r="L21" s="84"/>
      <c r="M21" s="84"/>
      <c r="N21" s="84"/>
      <c r="O21" s="84"/>
      <c r="P21" s="84"/>
      <c r="Q21" s="84"/>
      <c r="R21" s="84"/>
      <c r="S21" s="84"/>
    </row>
    <row r="22" spans="2:19" ht="15.75" x14ac:dyDescent="0.25">
      <c r="B22" s="107" t="s">
        <v>59</v>
      </c>
      <c r="C22" s="285">
        <v>1469</v>
      </c>
      <c r="D22" s="285"/>
      <c r="E22" s="285"/>
      <c r="F22" s="285">
        <v>1063</v>
      </c>
      <c r="G22" s="285"/>
      <c r="H22" s="285"/>
      <c r="I22" s="158">
        <f t="shared" ref="I22:I29" si="0">+F22/C22</f>
        <v>0.7236215112321307</v>
      </c>
      <c r="J22" s="159"/>
      <c r="K22" s="160"/>
      <c r="L22" s="87"/>
      <c r="M22" s="87"/>
      <c r="N22" s="87"/>
      <c r="O22" s="87"/>
      <c r="P22" s="87"/>
      <c r="Q22" s="87"/>
      <c r="R22" s="87"/>
      <c r="S22" s="87"/>
    </row>
    <row r="23" spans="2:19" ht="15.75" x14ac:dyDescent="0.25">
      <c r="B23" s="107" t="s">
        <v>61</v>
      </c>
      <c r="C23" s="285">
        <v>1458</v>
      </c>
      <c r="D23" s="285"/>
      <c r="E23" s="285"/>
      <c r="F23" s="285">
        <v>1063</v>
      </c>
      <c r="G23" s="285"/>
      <c r="H23" s="285"/>
      <c r="I23" s="158">
        <f t="shared" si="0"/>
        <v>0.72908093278463648</v>
      </c>
      <c r="J23" s="159"/>
      <c r="K23" s="160"/>
      <c r="L23" s="87"/>
      <c r="M23" s="87"/>
      <c r="N23" s="87"/>
      <c r="O23" s="87"/>
      <c r="P23" s="87"/>
      <c r="Q23" s="87"/>
      <c r="R23" s="87"/>
      <c r="S23" s="87"/>
    </row>
    <row r="24" spans="2:19" ht="15.75" x14ac:dyDescent="0.25">
      <c r="B24" s="107" t="s">
        <v>63</v>
      </c>
      <c r="C24" s="285">
        <v>3268</v>
      </c>
      <c r="D24" s="285"/>
      <c r="E24" s="285"/>
      <c r="F24" s="285">
        <v>2637</v>
      </c>
      <c r="G24" s="285"/>
      <c r="H24" s="285"/>
      <c r="I24" s="158">
        <f t="shared" si="0"/>
        <v>0.80691554467564264</v>
      </c>
      <c r="J24" s="159"/>
      <c r="K24" s="160"/>
      <c r="L24" s="87"/>
      <c r="M24" s="87"/>
      <c r="N24" s="87"/>
      <c r="O24" s="87"/>
      <c r="P24" s="87"/>
      <c r="Q24" s="87"/>
      <c r="R24" s="87"/>
      <c r="S24" s="87"/>
    </row>
    <row r="25" spans="2:19" ht="15.75" x14ac:dyDescent="0.25">
      <c r="B25" s="107" t="s">
        <v>79</v>
      </c>
      <c r="C25" s="285">
        <v>2245</v>
      </c>
      <c r="D25" s="285"/>
      <c r="E25" s="285"/>
      <c r="F25" s="285">
        <v>1811</v>
      </c>
      <c r="G25" s="285"/>
      <c r="H25" s="285"/>
      <c r="I25" s="158">
        <f t="shared" si="0"/>
        <v>0.80668151447661474</v>
      </c>
      <c r="J25" s="159"/>
      <c r="K25" s="160"/>
      <c r="L25" s="87"/>
      <c r="M25" s="87"/>
      <c r="N25" s="87"/>
      <c r="O25" s="87"/>
      <c r="P25" s="87"/>
      <c r="Q25" s="87"/>
      <c r="R25" s="87"/>
      <c r="S25" s="87"/>
    </row>
    <row r="26" spans="2:19" ht="15.75" x14ac:dyDescent="0.25">
      <c r="B26" s="107" t="s">
        <v>95</v>
      </c>
      <c r="C26" s="285">
        <v>2189</v>
      </c>
      <c r="D26" s="285"/>
      <c r="E26" s="285"/>
      <c r="F26" s="285">
        <v>1627</v>
      </c>
      <c r="G26" s="285"/>
      <c r="H26" s="285"/>
      <c r="I26" s="158">
        <f t="shared" si="0"/>
        <v>0.7432617633622659</v>
      </c>
      <c r="J26" s="159"/>
      <c r="K26" s="160"/>
      <c r="L26" s="87"/>
      <c r="M26" s="87"/>
      <c r="N26" s="87"/>
      <c r="O26" s="87"/>
      <c r="P26" s="87"/>
      <c r="Q26" s="87"/>
      <c r="R26" s="87"/>
      <c r="S26" s="87"/>
    </row>
    <row r="27" spans="2:19" ht="15.75" x14ac:dyDescent="0.25">
      <c r="B27" s="107" t="s">
        <v>163</v>
      </c>
      <c r="C27" s="285">
        <v>4098</v>
      </c>
      <c r="D27" s="285"/>
      <c r="E27" s="285"/>
      <c r="F27" s="285">
        <v>3296</v>
      </c>
      <c r="G27" s="285"/>
      <c r="H27" s="285"/>
      <c r="I27" s="158">
        <f t="shared" si="0"/>
        <v>0.80429477794045878</v>
      </c>
      <c r="J27" s="159"/>
      <c r="K27" s="160"/>
      <c r="L27" s="87"/>
      <c r="M27" s="87"/>
      <c r="N27" s="87"/>
      <c r="O27" s="87"/>
      <c r="P27" s="87"/>
      <c r="Q27" s="87"/>
      <c r="R27" s="87"/>
      <c r="S27" s="87"/>
    </row>
    <row r="28" spans="2:19" ht="15.75" x14ac:dyDescent="0.25">
      <c r="B28" s="107" t="s">
        <v>217</v>
      </c>
      <c r="C28" s="285">
        <v>3079</v>
      </c>
      <c r="D28" s="285"/>
      <c r="E28" s="285"/>
      <c r="F28" s="285">
        <v>2481</v>
      </c>
      <c r="G28" s="285"/>
      <c r="H28" s="285"/>
      <c r="I28" s="158">
        <f t="shared" si="0"/>
        <v>0.80578109775901263</v>
      </c>
      <c r="J28" s="159"/>
      <c r="K28" s="160"/>
      <c r="L28" s="87"/>
      <c r="M28" s="87"/>
      <c r="N28" s="87"/>
      <c r="O28" s="87"/>
      <c r="P28" s="87"/>
      <c r="Q28" s="87"/>
      <c r="R28" s="87"/>
      <c r="S28" s="87"/>
    </row>
    <row r="29" spans="2:19" ht="15.75" x14ac:dyDescent="0.25">
      <c r="B29" s="107" t="s">
        <v>231</v>
      </c>
      <c r="C29" s="285">
        <v>3818</v>
      </c>
      <c r="D29" s="285"/>
      <c r="E29" s="285"/>
      <c r="F29" s="285">
        <v>3130</v>
      </c>
      <c r="G29" s="285"/>
      <c r="H29" s="285"/>
      <c r="I29" s="158">
        <f t="shared" si="0"/>
        <v>0.81980094290204297</v>
      </c>
      <c r="J29" s="159"/>
      <c r="K29" s="160"/>
      <c r="L29" s="87"/>
      <c r="M29" s="87"/>
      <c r="N29" s="87"/>
      <c r="O29" s="87"/>
      <c r="P29" s="87"/>
      <c r="Q29" s="87"/>
      <c r="R29" s="87"/>
      <c r="S29" s="87"/>
    </row>
    <row r="30" spans="2:19" s="89" customFormat="1" ht="15.75" x14ac:dyDescent="0.25">
      <c r="B30" s="107" t="s">
        <v>233</v>
      </c>
      <c r="C30" s="285">
        <v>1745</v>
      </c>
      <c r="D30" s="285"/>
      <c r="E30" s="285"/>
      <c r="F30" s="285">
        <v>1595</v>
      </c>
      <c r="G30" s="285"/>
      <c r="H30" s="285"/>
      <c r="I30" s="158">
        <f t="shared" ref="I30" si="1">+F30/C30</f>
        <v>0.91404011461318047</v>
      </c>
      <c r="J30" s="159"/>
      <c r="K30" s="160"/>
      <c r="L30" s="87"/>
      <c r="M30" s="87"/>
      <c r="N30" s="87"/>
      <c r="O30" s="87"/>
      <c r="P30" s="87"/>
      <c r="Q30" s="87"/>
      <c r="R30" s="87"/>
      <c r="S30" s="87"/>
    </row>
    <row r="31" spans="2:19" ht="15.75" x14ac:dyDescent="0.25">
      <c r="B31" s="107" t="s">
        <v>270</v>
      </c>
      <c r="C31" s="290">
        <f>D71+G71</f>
        <v>1352</v>
      </c>
      <c r="D31" s="290"/>
      <c r="E31" s="290"/>
      <c r="F31" s="290">
        <f>E71+H71</f>
        <v>1097</v>
      </c>
      <c r="G31" s="290"/>
      <c r="H31" s="290"/>
      <c r="I31" s="158">
        <f>+F31/C31</f>
        <v>0.81139053254437865</v>
      </c>
      <c r="J31" s="159"/>
      <c r="K31" s="160"/>
      <c r="L31" s="87"/>
      <c r="M31" s="87"/>
      <c r="N31" s="87"/>
      <c r="O31" s="87"/>
      <c r="P31" s="87"/>
      <c r="Q31" s="87"/>
      <c r="R31" s="87"/>
      <c r="S31" s="87"/>
    </row>
    <row r="32" spans="2:19" ht="15.75" x14ac:dyDescent="0.25">
      <c r="B32" s="103"/>
      <c r="C32" s="104"/>
      <c r="D32" s="104"/>
      <c r="E32" s="113"/>
      <c r="F32" s="104"/>
      <c r="G32" s="105"/>
      <c r="H32" s="103"/>
      <c r="I32" s="106"/>
      <c r="J32" s="103"/>
      <c r="K32" s="103"/>
      <c r="L32" s="87"/>
      <c r="M32" s="87"/>
      <c r="N32" s="87"/>
      <c r="O32" s="87"/>
      <c r="P32" s="87"/>
      <c r="Q32" s="87"/>
      <c r="R32" s="87"/>
      <c r="S32" s="87"/>
    </row>
    <row r="33" spans="2:19" ht="15.75" customHeight="1" x14ac:dyDescent="0.25">
      <c r="B33" s="196" t="s">
        <v>15</v>
      </c>
      <c r="C33" s="196"/>
      <c r="D33" s="196"/>
      <c r="E33" s="196"/>
      <c r="F33" s="196"/>
      <c r="G33" s="196"/>
      <c r="H33" s="196"/>
      <c r="I33" s="196"/>
      <c r="J33" s="196"/>
      <c r="K33" s="196"/>
      <c r="L33" s="87"/>
      <c r="M33" s="87"/>
      <c r="N33" s="87"/>
      <c r="O33" s="87"/>
      <c r="P33" s="87"/>
      <c r="Q33" s="87"/>
      <c r="R33" s="87"/>
      <c r="S33" s="87"/>
    </row>
    <row r="34" spans="2:19" ht="33.75" customHeight="1" x14ac:dyDescent="0.25">
      <c r="B34" s="286"/>
      <c r="C34" s="287"/>
      <c r="D34" s="287"/>
      <c r="E34" s="287"/>
      <c r="F34" s="287"/>
      <c r="G34" s="287"/>
      <c r="H34" s="287"/>
      <c r="I34" s="287"/>
      <c r="J34" s="287"/>
      <c r="K34" s="288"/>
      <c r="L34" s="87"/>
      <c r="M34" s="87"/>
      <c r="N34" s="87"/>
      <c r="O34" s="87"/>
      <c r="P34" s="87"/>
      <c r="Q34" s="87"/>
      <c r="R34" s="87"/>
      <c r="S34" s="87"/>
    </row>
    <row r="35" spans="2:19" ht="33.75" customHeight="1" x14ac:dyDescent="0.25">
      <c r="B35" s="289"/>
      <c r="C35" s="199"/>
      <c r="D35" s="199"/>
      <c r="E35" s="199"/>
      <c r="F35" s="199"/>
      <c r="G35" s="199"/>
      <c r="H35" s="199"/>
      <c r="I35" s="199"/>
      <c r="J35" s="199"/>
      <c r="K35" s="200"/>
      <c r="L35" s="87"/>
      <c r="M35" s="87"/>
      <c r="N35" s="87"/>
      <c r="O35" s="87"/>
      <c r="P35" s="87"/>
      <c r="Q35" s="87"/>
      <c r="R35" s="87"/>
      <c r="S35" s="87"/>
    </row>
    <row r="36" spans="2:19" ht="33.75" customHeight="1" x14ac:dyDescent="0.25">
      <c r="B36" s="289"/>
      <c r="C36" s="199"/>
      <c r="D36" s="199"/>
      <c r="E36" s="199"/>
      <c r="F36" s="199"/>
      <c r="G36" s="199"/>
      <c r="H36" s="199"/>
      <c r="I36" s="199"/>
      <c r="J36" s="199"/>
      <c r="K36" s="200"/>
      <c r="L36" s="84"/>
      <c r="M36" s="84"/>
      <c r="N36" s="84"/>
      <c r="O36" s="84"/>
      <c r="P36" s="84"/>
      <c r="Q36" s="84"/>
      <c r="R36" s="84"/>
      <c r="S36" s="84"/>
    </row>
    <row r="37" spans="2:19" ht="33.75" customHeight="1" x14ac:dyDescent="0.25">
      <c r="B37" s="289"/>
      <c r="C37" s="199"/>
      <c r="D37" s="199"/>
      <c r="E37" s="199"/>
      <c r="F37" s="199"/>
      <c r="G37" s="199"/>
      <c r="H37" s="199"/>
      <c r="I37" s="199"/>
      <c r="J37" s="199"/>
      <c r="K37" s="200"/>
      <c r="L37" s="84"/>
      <c r="M37" s="84"/>
      <c r="N37" s="84"/>
      <c r="O37" s="84"/>
      <c r="P37" s="84"/>
      <c r="Q37" s="84"/>
      <c r="R37" s="84"/>
      <c r="S37" s="84"/>
    </row>
    <row r="38" spans="2:19" ht="33.75" customHeight="1" x14ac:dyDescent="0.25">
      <c r="B38" s="289"/>
      <c r="C38" s="199"/>
      <c r="D38" s="199"/>
      <c r="E38" s="199"/>
      <c r="F38" s="199"/>
      <c r="G38" s="199"/>
      <c r="H38" s="199"/>
      <c r="I38" s="199"/>
      <c r="J38" s="199"/>
      <c r="K38" s="200"/>
      <c r="L38" s="84"/>
      <c r="M38" s="84"/>
      <c r="N38" s="84"/>
      <c r="O38" s="84"/>
      <c r="P38" s="84"/>
      <c r="Q38" s="84"/>
      <c r="R38" s="84"/>
      <c r="S38" s="84"/>
    </row>
    <row r="39" spans="2:19" ht="33.75" customHeight="1" x14ac:dyDescent="0.25">
      <c r="B39" s="289"/>
      <c r="C39" s="199"/>
      <c r="D39" s="199"/>
      <c r="E39" s="199"/>
      <c r="F39" s="199"/>
      <c r="G39" s="199"/>
      <c r="H39" s="199"/>
      <c r="I39" s="199"/>
      <c r="J39" s="199"/>
      <c r="K39" s="200"/>
      <c r="L39" s="84"/>
      <c r="M39" s="84"/>
      <c r="N39" s="84"/>
      <c r="O39" s="84"/>
      <c r="P39" s="84"/>
      <c r="Q39" s="84"/>
      <c r="R39" s="84"/>
      <c r="S39" s="84"/>
    </row>
    <row r="40" spans="2:19" ht="33.75" customHeight="1" x14ac:dyDescent="0.25">
      <c r="B40" s="289"/>
      <c r="C40" s="199"/>
      <c r="D40" s="199"/>
      <c r="E40" s="199"/>
      <c r="F40" s="199"/>
      <c r="G40" s="199"/>
      <c r="H40" s="199"/>
      <c r="I40" s="199"/>
      <c r="J40" s="199"/>
      <c r="K40" s="200"/>
      <c r="L40" s="84"/>
      <c r="M40" s="84"/>
      <c r="N40" s="84"/>
      <c r="O40" s="84"/>
      <c r="P40" s="84"/>
      <c r="Q40" s="84"/>
      <c r="R40" s="84"/>
      <c r="S40" s="84"/>
    </row>
    <row r="41" spans="2:19" ht="15.75" customHeight="1" x14ac:dyDescent="0.25">
      <c r="B41" s="289"/>
      <c r="C41" s="199"/>
      <c r="D41" s="199"/>
      <c r="E41" s="199"/>
      <c r="F41" s="199"/>
      <c r="G41" s="199"/>
      <c r="H41" s="199"/>
      <c r="I41" s="199"/>
      <c r="J41" s="199"/>
      <c r="K41" s="200"/>
      <c r="L41" s="84"/>
      <c r="M41" s="84"/>
      <c r="N41" s="84"/>
      <c r="O41" s="84"/>
      <c r="P41" s="84"/>
      <c r="Q41" s="84"/>
      <c r="R41" s="84"/>
      <c r="S41" s="84"/>
    </row>
    <row r="42" spans="2:19" ht="11.25" customHeight="1" x14ac:dyDescent="0.25">
      <c r="B42" s="289"/>
      <c r="C42" s="199"/>
      <c r="D42" s="199"/>
      <c r="E42" s="199"/>
      <c r="F42" s="199"/>
      <c r="G42" s="199"/>
      <c r="H42" s="199"/>
      <c r="I42" s="199"/>
      <c r="J42" s="199"/>
      <c r="K42" s="200"/>
      <c r="L42" s="84"/>
      <c r="M42" s="84"/>
      <c r="N42" s="84"/>
      <c r="O42" s="84"/>
      <c r="P42" s="84"/>
      <c r="Q42" s="84"/>
      <c r="R42" s="84"/>
      <c r="S42" s="84"/>
    </row>
    <row r="43" spans="2:19" ht="12.75" customHeight="1" x14ac:dyDescent="0.25">
      <c r="B43" s="289"/>
      <c r="C43" s="199"/>
      <c r="D43" s="199"/>
      <c r="E43" s="199"/>
      <c r="F43" s="199"/>
      <c r="G43" s="199"/>
      <c r="H43" s="199"/>
      <c r="I43" s="199"/>
      <c r="J43" s="199"/>
      <c r="K43" s="200"/>
      <c r="L43" s="84"/>
      <c r="M43" s="84"/>
      <c r="N43" s="84"/>
      <c r="O43" s="84"/>
      <c r="P43" s="84"/>
      <c r="Q43" s="84"/>
      <c r="R43" s="84"/>
      <c r="S43" s="84"/>
    </row>
    <row r="44" spans="2:19" ht="15.75" customHeight="1" x14ac:dyDescent="0.25">
      <c r="B44" s="201" t="s">
        <v>16</v>
      </c>
      <c r="C44" s="201"/>
      <c r="D44" s="201"/>
      <c r="E44" s="201"/>
      <c r="F44" s="201"/>
      <c r="G44" s="201"/>
      <c r="H44" s="201"/>
      <c r="I44" s="201"/>
      <c r="J44" s="201"/>
      <c r="K44" s="201"/>
      <c r="L44" s="84"/>
      <c r="M44" s="84"/>
      <c r="N44" s="84"/>
      <c r="O44" s="84"/>
      <c r="P44" s="84"/>
      <c r="Q44" s="84"/>
      <c r="R44" s="84"/>
      <c r="S44" s="84"/>
    </row>
    <row r="45" spans="2:19" ht="15.75" x14ac:dyDescent="0.25">
      <c r="B45" s="114"/>
      <c r="C45" s="103"/>
      <c r="D45" s="103"/>
      <c r="E45" s="103"/>
      <c r="F45" s="103"/>
      <c r="G45" s="103"/>
      <c r="H45" s="103"/>
      <c r="I45" s="103"/>
      <c r="J45" s="103"/>
      <c r="K45" s="115"/>
      <c r="L45" s="84"/>
      <c r="M45" s="84"/>
      <c r="N45" s="84"/>
      <c r="O45" s="84"/>
      <c r="P45" s="84"/>
      <c r="Q45" s="84"/>
      <c r="R45" s="84"/>
      <c r="S45" s="84"/>
    </row>
    <row r="46" spans="2:19" ht="15" customHeight="1" x14ac:dyDescent="0.25">
      <c r="B46" s="116"/>
      <c r="C46" s="305" t="s">
        <v>239</v>
      </c>
      <c r="D46" s="305"/>
      <c r="E46" s="305"/>
      <c r="F46" s="305"/>
      <c r="G46" s="305"/>
      <c r="H46" s="305"/>
      <c r="I46" s="305"/>
      <c r="J46" s="117"/>
      <c r="K46" s="118"/>
      <c r="L46" s="84"/>
      <c r="M46" s="84"/>
      <c r="N46" s="84"/>
      <c r="O46" s="84"/>
      <c r="P46" s="84"/>
      <c r="Q46" s="84"/>
      <c r="R46" s="84"/>
      <c r="S46" s="84"/>
    </row>
    <row r="47" spans="2:19" x14ac:dyDescent="0.25">
      <c r="B47" s="116"/>
      <c r="C47" s="306" t="s">
        <v>240</v>
      </c>
      <c r="D47" s="305" t="s">
        <v>241</v>
      </c>
      <c r="E47" s="305"/>
      <c r="F47" s="305"/>
      <c r="G47" s="307" t="s">
        <v>242</v>
      </c>
      <c r="H47" s="307"/>
      <c r="I47" s="307"/>
      <c r="J47" s="117"/>
      <c r="K47" s="118"/>
      <c r="L47" s="84"/>
      <c r="M47" s="84"/>
      <c r="N47" s="84"/>
      <c r="O47" s="84"/>
      <c r="P47" s="84"/>
      <c r="Q47" s="84"/>
      <c r="R47" s="84"/>
      <c r="S47" s="84"/>
    </row>
    <row r="48" spans="2:19" x14ac:dyDescent="0.25">
      <c r="B48" s="116"/>
      <c r="C48" s="306"/>
      <c r="D48" s="127" t="s">
        <v>243</v>
      </c>
      <c r="E48" s="128" t="s">
        <v>244</v>
      </c>
      <c r="F48" s="128" t="s">
        <v>245</v>
      </c>
      <c r="G48" s="127" t="s">
        <v>243</v>
      </c>
      <c r="H48" s="128" t="s">
        <v>244</v>
      </c>
      <c r="I48" s="128" t="s">
        <v>245</v>
      </c>
      <c r="J48" s="117"/>
      <c r="K48" s="118"/>
      <c r="L48" s="84"/>
      <c r="M48" s="84"/>
      <c r="N48" s="84"/>
      <c r="O48" s="84"/>
      <c r="P48" s="84"/>
      <c r="Q48" s="84"/>
      <c r="R48" s="84"/>
      <c r="S48" s="84"/>
    </row>
    <row r="49" spans="2:19" x14ac:dyDescent="0.25">
      <c r="B49" s="116"/>
      <c r="C49" s="128" t="s">
        <v>59</v>
      </c>
      <c r="D49" s="119">
        <v>3371</v>
      </c>
      <c r="E49" s="119">
        <v>2330</v>
      </c>
      <c r="F49" s="124">
        <v>0.69118955799466031</v>
      </c>
      <c r="G49" s="119">
        <v>8490</v>
      </c>
      <c r="H49" s="120">
        <v>6224</v>
      </c>
      <c r="I49" s="124">
        <v>0.73309776207302713</v>
      </c>
      <c r="J49" s="117"/>
      <c r="K49" s="118"/>
      <c r="L49" s="84"/>
      <c r="M49" s="84"/>
      <c r="N49" s="84"/>
      <c r="O49" s="84"/>
      <c r="P49" s="84"/>
      <c r="Q49" s="84"/>
      <c r="R49" s="84"/>
      <c r="S49" s="84"/>
    </row>
    <row r="50" spans="2:19" x14ac:dyDescent="0.25">
      <c r="B50" s="116"/>
      <c r="C50" s="128" t="s">
        <v>61</v>
      </c>
      <c r="D50" s="119">
        <v>2766</v>
      </c>
      <c r="E50" s="119">
        <v>1870</v>
      </c>
      <c r="F50" s="124">
        <v>0.67606652205350692</v>
      </c>
      <c r="G50" s="119">
        <v>6872</v>
      </c>
      <c r="H50" s="120">
        <v>4640</v>
      </c>
      <c r="I50" s="124">
        <v>0.67520372526193251</v>
      </c>
      <c r="J50" s="117"/>
      <c r="K50" s="118"/>
    </row>
    <row r="51" spans="2:19" x14ac:dyDescent="0.25">
      <c r="B51" s="116"/>
      <c r="C51" s="128" t="s">
        <v>63</v>
      </c>
      <c r="D51" s="119">
        <v>3544</v>
      </c>
      <c r="E51" s="119">
        <v>2726</v>
      </c>
      <c r="F51" s="124">
        <v>0.7691873589164786</v>
      </c>
      <c r="G51" s="119">
        <v>8258</v>
      </c>
      <c r="H51" s="120">
        <v>6378</v>
      </c>
      <c r="I51" s="124">
        <v>0.77234197142165173</v>
      </c>
      <c r="J51" s="117"/>
      <c r="K51" s="118"/>
    </row>
    <row r="52" spans="2:19" x14ac:dyDescent="0.25">
      <c r="B52" s="116"/>
      <c r="C52" s="128" t="s">
        <v>79</v>
      </c>
      <c r="D52" s="119">
        <v>3418</v>
      </c>
      <c r="E52" s="119">
        <v>2527</v>
      </c>
      <c r="F52" s="124">
        <v>0.73932124049151549</v>
      </c>
      <c r="G52" s="119">
        <v>6472</v>
      </c>
      <c r="H52" s="120">
        <v>5014</v>
      </c>
      <c r="I52" s="124">
        <v>0.77472187886279353</v>
      </c>
      <c r="J52" s="117"/>
      <c r="K52" s="118"/>
    </row>
    <row r="53" spans="2:19" x14ac:dyDescent="0.25">
      <c r="B53" s="116"/>
      <c r="C53" s="128" t="s">
        <v>95</v>
      </c>
      <c r="D53" s="119">
        <v>3607</v>
      </c>
      <c r="E53" s="119">
        <v>2690</v>
      </c>
      <c r="F53" s="124">
        <v>0.74577210978652619</v>
      </c>
      <c r="G53" s="119">
        <v>4687</v>
      </c>
      <c r="H53" s="120">
        <v>3193</v>
      </c>
      <c r="I53" s="124">
        <v>0.6812459995732878</v>
      </c>
      <c r="J53" s="117"/>
      <c r="K53" s="118"/>
    </row>
    <row r="54" spans="2:19" x14ac:dyDescent="0.25">
      <c r="B54" s="116"/>
      <c r="C54" s="128" t="s">
        <v>163</v>
      </c>
      <c r="D54" s="119">
        <v>4402</v>
      </c>
      <c r="E54" s="119">
        <v>2607</v>
      </c>
      <c r="F54" s="124">
        <v>0.59223080417991825</v>
      </c>
      <c r="G54" s="119">
        <v>10655</v>
      </c>
      <c r="H54" s="120">
        <v>8628</v>
      </c>
      <c r="I54" s="124">
        <v>0.80976067573908961</v>
      </c>
      <c r="J54" s="117"/>
      <c r="K54" s="118"/>
    </row>
    <row r="55" spans="2:19" x14ac:dyDescent="0.25">
      <c r="B55" s="116"/>
      <c r="C55" s="128" t="s">
        <v>217</v>
      </c>
      <c r="D55" s="119">
        <v>3307</v>
      </c>
      <c r="E55" s="119">
        <v>2403</v>
      </c>
      <c r="F55" s="124">
        <v>0.72664045963108559</v>
      </c>
      <c r="G55" s="119">
        <v>6277</v>
      </c>
      <c r="H55" s="120">
        <v>4927</v>
      </c>
      <c r="I55" s="124">
        <v>0.78492910626095269</v>
      </c>
      <c r="J55" s="117"/>
      <c r="K55" s="118"/>
    </row>
    <row r="56" spans="2:19" x14ac:dyDescent="0.25">
      <c r="B56" s="116"/>
      <c r="C56" s="128" t="s">
        <v>231</v>
      </c>
      <c r="D56" s="119">
        <v>3179</v>
      </c>
      <c r="E56" s="119">
        <v>2238</v>
      </c>
      <c r="F56" s="124">
        <v>0.70399496697074548</v>
      </c>
      <c r="G56" s="119">
        <v>6969</v>
      </c>
      <c r="H56" s="120">
        <v>5575</v>
      </c>
      <c r="I56" s="124">
        <v>0.79997130147797391</v>
      </c>
      <c r="J56" s="117"/>
      <c r="K56" s="118"/>
    </row>
    <row r="57" spans="2:19" x14ac:dyDescent="0.25">
      <c r="B57" s="116"/>
      <c r="C57" s="128" t="s">
        <v>233</v>
      </c>
      <c r="D57" s="119">
        <v>3549</v>
      </c>
      <c r="E57" s="119">
        <v>2838</v>
      </c>
      <c r="F57" s="124">
        <v>0.79966187658495347</v>
      </c>
      <c r="G57" s="119">
        <v>4850</v>
      </c>
      <c r="H57" s="120">
        <v>4846</v>
      </c>
      <c r="I57" s="124">
        <v>0.99917525773195881</v>
      </c>
      <c r="J57" s="117"/>
      <c r="K57" s="118"/>
    </row>
    <row r="58" spans="2:19" s="89" customFormat="1" x14ac:dyDescent="0.25">
      <c r="B58" s="116"/>
      <c r="C58" s="139" t="s">
        <v>270</v>
      </c>
      <c r="D58" s="119">
        <v>3618</v>
      </c>
      <c r="E58" s="119">
        <v>2362</v>
      </c>
      <c r="F58" s="124">
        <f t="shared" ref="F58" si="2">E58/D58</f>
        <v>0.65284687672747377</v>
      </c>
      <c r="G58" s="119">
        <v>12171</v>
      </c>
      <c r="H58" s="120">
        <v>9778</v>
      </c>
      <c r="I58" s="124">
        <f t="shared" ref="I58" si="3">H58/G58</f>
        <v>0.80338509571933281</v>
      </c>
      <c r="J58" s="117"/>
      <c r="K58" s="118"/>
    </row>
    <row r="59" spans="2:19" ht="15" customHeight="1" x14ac:dyDescent="0.25">
      <c r="B59" s="116"/>
      <c r="C59" s="305" t="s">
        <v>246</v>
      </c>
      <c r="D59" s="305"/>
      <c r="E59" s="305"/>
      <c r="F59" s="305"/>
      <c r="G59" s="305"/>
      <c r="H59" s="305"/>
      <c r="I59" s="305"/>
      <c r="J59" s="117"/>
      <c r="K59" s="118"/>
    </row>
    <row r="60" spans="2:19" x14ac:dyDescent="0.25">
      <c r="B60" s="116"/>
      <c r="C60" s="306" t="s">
        <v>240</v>
      </c>
      <c r="D60" s="308" t="s">
        <v>241</v>
      </c>
      <c r="E60" s="308"/>
      <c r="F60" s="308"/>
      <c r="G60" s="309" t="s">
        <v>242</v>
      </c>
      <c r="H60" s="309"/>
      <c r="I60" s="309"/>
      <c r="J60" s="117"/>
      <c r="K60" s="118"/>
    </row>
    <row r="61" spans="2:19" x14ac:dyDescent="0.25">
      <c r="B61" s="121"/>
      <c r="C61" s="306"/>
      <c r="D61" s="125" t="s">
        <v>247</v>
      </c>
      <c r="E61" s="125" t="s">
        <v>244</v>
      </c>
      <c r="F61" s="125" t="s">
        <v>245</v>
      </c>
      <c r="G61" s="126" t="s">
        <v>247</v>
      </c>
      <c r="H61" s="126" t="s">
        <v>244</v>
      </c>
      <c r="I61" s="126" t="s">
        <v>245</v>
      </c>
      <c r="J61" s="122"/>
      <c r="K61" s="123"/>
    </row>
    <row r="62" spans="2:19" x14ac:dyDescent="0.25">
      <c r="B62" s="116"/>
      <c r="C62" s="128" t="s">
        <v>59</v>
      </c>
      <c r="D62" s="119">
        <v>711</v>
      </c>
      <c r="E62" s="119">
        <v>526</v>
      </c>
      <c r="F62" s="124">
        <v>0.73980309423347401</v>
      </c>
      <c r="G62" s="119">
        <v>758</v>
      </c>
      <c r="H62" s="120">
        <v>537</v>
      </c>
      <c r="I62" s="124">
        <v>0.70844327176781008</v>
      </c>
      <c r="J62" s="117"/>
      <c r="K62" s="118"/>
    </row>
    <row r="63" spans="2:19" x14ac:dyDescent="0.25">
      <c r="B63" s="116"/>
      <c r="C63" s="128" t="s">
        <v>61</v>
      </c>
      <c r="D63" s="119">
        <v>699</v>
      </c>
      <c r="E63" s="119">
        <v>518</v>
      </c>
      <c r="F63" s="124">
        <v>0.7410586552217453</v>
      </c>
      <c r="G63" s="119">
        <v>759</v>
      </c>
      <c r="H63" s="120">
        <v>545</v>
      </c>
      <c r="I63" s="124">
        <v>0.71805006587615283</v>
      </c>
      <c r="J63" s="117"/>
      <c r="K63" s="118"/>
    </row>
    <row r="64" spans="2:19" x14ac:dyDescent="0.25">
      <c r="B64" s="116"/>
      <c r="C64" s="128" t="s">
        <v>63</v>
      </c>
      <c r="D64" s="119">
        <v>1910</v>
      </c>
      <c r="E64" s="119">
        <v>1548</v>
      </c>
      <c r="F64" s="124">
        <v>0.81047120418848173</v>
      </c>
      <c r="G64" s="119">
        <v>1358</v>
      </c>
      <c r="H64" s="120">
        <v>1089</v>
      </c>
      <c r="I64" s="124">
        <v>0.80191458026509577</v>
      </c>
      <c r="J64" s="117"/>
      <c r="K64" s="118"/>
    </row>
    <row r="65" spans="2:13" x14ac:dyDescent="0.25">
      <c r="B65" s="116"/>
      <c r="C65" s="128" t="s">
        <v>79</v>
      </c>
      <c r="D65" s="119">
        <v>929</v>
      </c>
      <c r="E65" s="119">
        <v>743</v>
      </c>
      <c r="F65" s="124">
        <v>0.79978471474703983</v>
      </c>
      <c r="G65" s="119">
        <v>1316</v>
      </c>
      <c r="H65" s="120">
        <v>1068</v>
      </c>
      <c r="I65" s="124">
        <v>0.81155015197568392</v>
      </c>
      <c r="J65" s="117"/>
      <c r="K65" s="118"/>
    </row>
    <row r="66" spans="2:13" x14ac:dyDescent="0.25">
      <c r="B66" s="116"/>
      <c r="C66" s="128" t="s">
        <v>95</v>
      </c>
      <c r="D66" s="119">
        <v>1289</v>
      </c>
      <c r="E66" s="119">
        <v>990</v>
      </c>
      <c r="F66" s="124">
        <v>0.76803723816912339</v>
      </c>
      <c r="G66" s="119">
        <v>900</v>
      </c>
      <c r="H66" s="120">
        <v>637</v>
      </c>
      <c r="I66" s="124">
        <v>0.70777777777777773</v>
      </c>
      <c r="J66" s="117"/>
      <c r="K66" s="118"/>
    </row>
    <row r="67" spans="2:13" x14ac:dyDescent="0.25">
      <c r="B67" s="116"/>
      <c r="C67" s="128" t="s">
        <v>163</v>
      </c>
      <c r="D67" s="119">
        <v>1747</v>
      </c>
      <c r="E67" s="119">
        <v>1412</v>
      </c>
      <c r="F67" s="124">
        <v>0.80824270177447055</v>
      </c>
      <c r="G67" s="119">
        <v>2351</v>
      </c>
      <c r="H67" s="120">
        <v>1884</v>
      </c>
      <c r="I67" s="124">
        <v>0.80136112292641426</v>
      </c>
      <c r="J67" s="117"/>
      <c r="K67" s="118"/>
      <c r="L67" s="84"/>
      <c r="M67" s="84"/>
    </row>
    <row r="68" spans="2:13" x14ac:dyDescent="0.25">
      <c r="B68" s="116"/>
      <c r="C68" s="128" t="s">
        <v>217</v>
      </c>
      <c r="D68" s="119">
        <v>1557</v>
      </c>
      <c r="E68" s="119">
        <v>1218</v>
      </c>
      <c r="F68" s="124">
        <v>0.78227360308285165</v>
      </c>
      <c r="G68" s="119">
        <v>1522</v>
      </c>
      <c r="H68" s="120">
        <v>1263</v>
      </c>
      <c r="I68" s="124">
        <v>0.82982917214191854</v>
      </c>
      <c r="J68" s="117"/>
      <c r="K68" s="118"/>
      <c r="L68" s="84"/>
      <c r="M68" s="84"/>
    </row>
    <row r="69" spans="2:13" x14ac:dyDescent="0.25">
      <c r="B69" s="116"/>
      <c r="C69" s="128" t="s">
        <v>231</v>
      </c>
      <c r="D69" s="119">
        <v>1104</v>
      </c>
      <c r="E69" s="119">
        <v>864</v>
      </c>
      <c r="F69" s="124">
        <v>0.78260869565217395</v>
      </c>
      <c r="G69" s="119">
        <v>2714</v>
      </c>
      <c r="H69" s="120">
        <v>2266</v>
      </c>
      <c r="I69" s="124">
        <v>0.83492999263080325</v>
      </c>
      <c r="J69" s="117"/>
      <c r="K69" s="118"/>
      <c r="L69" s="84"/>
      <c r="M69" s="84"/>
    </row>
    <row r="70" spans="2:13" x14ac:dyDescent="0.25">
      <c r="B70" s="116"/>
      <c r="C70" s="128" t="s">
        <v>233</v>
      </c>
      <c r="D70" s="119">
        <v>1096</v>
      </c>
      <c r="E70" s="119">
        <v>946</v>
      </c>
      <c r="F70" s="124">
        <v>0.86313868613138689</v>
      </c>
      <c r="G70" s="119">
        <v>649</v>
      </c>
      <c r="H70" s="120">
        <v>649</v>
      </c>
      <c r="I70" s="124">
        <v>1</v>
      </c>
      <c r="J70" s="117"/>
      <c r="K70" s="118"/>
      <c r="L70" s="84"/>
      <c r="M70" s="84"/>
    </row>
    <row r="71" spans="2:13" s="89" customFormat="1" x14ac:dyDescent="0.25">
      <c r="B71" s="116"/>
      <c r="C71" s="139" t="s">
        <v>270</v>
      </c>
      <c r="D71" s="119">
        <v>743</v>
      </c>
      <c r="E71" s="119">
        <v>611</v>
      </c>
      <c r="F71" s="124">
        <f t="shared" ref="F71" si="4">E71/D71</f>
        <v>0.82234185733512788</v>
      </c>
      <c r="G71" s="119">
        <v>609</v>
      </c>
      <c r="H71" s="120">
        <v>486</v>
      </c>
      <c r="I71" s="124">
        <f t="shared" ref="I71" si="5">H71/G71</f>
        <v>0.79802955665024633</v>
      </c>
      <c r="J71" s="117"/>
      <c r="K71" s="118"/>
    </row>
    <row r="72" spans="2:13" ht="308.25" customHeight="1" x14ac:dyDescent="0.25">
      <c r="B72" s="302" t="s">
        <v>279</v>
      </c>
      <c r="C72" s="303"/>
      <c r="D72" s="303"/>
      <c r="E72" s="303"/>
      <c r="F72" s="303"/>
      <c r="G72" s="303"/>
      <c r="H72" s="303"/>
      <c r="I72" s="303"/>
      <c r="J72" s="303"/>
      <c r="K72" s="304"/>
      <c r="L72" s="84"/>
      <c r="M72" s="84"/>
    </row>
    <row r="73" spans="2:13" ht="217.5" customHeight="1" x14ac:dyDescent="0.25">
      <c r="B73" s="299" t="s">
        <v>289</v>
      </c>
      <c r="C73" s="300"/>
      <c r="D73" s="300"/>
      <c r="E73" s="300"/>
      <c r="F73" s="300"/>
      <c r="G73" s="300"/>
      <c r="H73" s="300"/>
      <c r="I73" s="300"/>
      <c r="J73" s="300"/>
      <c r="K73" s="301"/>
      <c r="L73" s="84"/>
      <c r="M73" s="84"/>
    </row>
    <row r="74" spans="2:13" ht="15.75" customHeight="1" x14ac:dyDescent="0.25">
      <c r="B74" s="215" t="s">
        <v>25</v>
      </c>
      <c r="C74" s="216"/>
      <c r="D74" s="216"/>
      <c r="E74" s="216"/>
      <c r="F74" s="216"/>
      <c r="G74" s="216"/>
      <c r="H74" s="217"/>
      <c r="I74" s="282" t="s">
        <v>277</v>
      </c>
      <c r="J74" s="283"/>
      <c r="K74" s="284"/>
      <c r="L74" s="84"/>
      <c r="M74" s="84"/>
    </row>
    <row r="75" spans="2:13" ht="15.75" customHeight="1" x14ac:dyDescent="0.25">
      <c r="B75" s="215" t="s">
        <v>17</v>
      </c>
      <c r="C75" s="216"/>
      <c r="D75" s="216"/>
      <c r="E75" s="216"/>
      <c r="F75" s="216"/>
      <c r="G75" s="216"/>
      <c r="H75" s="217"/>
      <c r="I75" s="218" t="s">
        <v>74</v>
      </c>
      <c r="J75" s="219"/>
      <c r="K75" s="220"/>
      <c r="L75" s="84"/>
      <c r="M75" s="84"/>
    </row>
    <row r="76" spans="2:13" x14ac:dyDescent="0.25">
      <c r="B76" s="89"/>
      <c r="C76" s="89"/>
      <c r="D76" s="89"/>
      <c r="E76" s="89"/>
      <c r="F76" s="89"/>
      <c r="G76" s="89"/>
      <c r="H76" s="89"/>
      <c r="I76" s="89"/>
      <c r="J76" s="89"/>
      <c r="K76" s="89"/>
      <c r="L76" s="84"/>
      <c r="M76" s="84"/>
    </row>
    <row r="77" spans="2:13" ht="15.75" x14ac:dyDescent="0.25">
      <c r="B77" s="170" t="s">
        <v>30</v>
      </c>
      <c r="C77" s="171"/>
      <c r="D77" s="171"/>
      <c r="E77" s="171"/>
      <c r="F77" s="171"/>
      <c r="G77" s="171"/>
      <c r="H77" s="171"/>
      <c r="I77" s="171"/>
      <c r="J77" s="171"/>
      <c r="K77" s="172"/>
      <c r="L77" s="84"/>
      <c r="M77" s="84"/>
    </row>
    <row r="78" spans="2:13" ht="15.75" x14ac:dyDescent="0.25">
      <c r="B78" s="237" t="s">
        <v>31</v>
      </c>
      <c r="C78" s="238"/>
      <c r="D78" s="238"/>
      <c r="E78" s="238"/>
      <c r="F78" s="238"/>
      <c r="G78" s="238"/>
      <c r="H78" s="238"/>
      <c r="I78" s="238"/>
      <c r="J78" s="238"/>
      <c r="K78" s="239"/>
      <c r="L78" s="84"/>
      <c r="M78" s="84"/>
    </row>
    <row r="79" spans="2:13" ht="30" customHeight="1" x14ac:dyDescent="0.25">
      <c r="B79" s="215" t="s">
        <v>26</v>
      </c>
      <c r="C79" s="217"/>
      <c r="D79" s="240" t="s">
        <v>62</v>
      </c>
      <c r="E79" s="241"/>
      <c r="F79" s="241"/>
      <c r="G79" s="241"/>
      <c r="H79" s="241"/>
      <c r="I79" s="241"/>
      <c r="J79" s="241"/>
      <c r="K79" s="242"/>
      <c r="L79" s="84"/>
      <c r="M79" s="86"/>
    </row>
    <row r="80" spans="2:13" ht="30" customHeight="1" x14ac:dyDescent="0.25">
      <c r="B80" s="230" t="s">
        <v>18</v>
      </c>
      <c r="C80" s="231"/>
      <c r="D80" s="248" t="s">
        <v>19</v>
      </c>
      <c r="E80" s="250"/>
      <c r="F80" s="248" t="s">
        <v>48</v>
      </c>
      <c r="G80" s="249"/>
      <c r="H80" s="250"/>
      <c r="I80" s="248" t="s">
        <v>49</v>
      </c>
      <c r="J80" s="249"/>
      <c r="K80" s="250"/>
      <c r="L80" s="84"/>
      <c r="M80" s="84"/>
    </row>
    <row r="81" spans="2:13" ht="30" customHeight="1" x14ac:dyDescent="0.25">
      <c r="B81" s="232"/>
      <c r="C81" s="233"/>
      <c r="D81" s="248" t="s">
        <v>20</v>
      </c>
      <c r="E81" s="250"/>
      <c r="F81" s="248" t="s">
        <v>29</v>
      </c>
      <c r="G81" s="249"/>
      <c r="H81" s="250"/>
      <c r="I81" s="248" t="s">
        <v>21</v>
      </c>
      <c r="J81" s="249"/>
      <c r="K81" s="250"/>
      <c r="L81" s="84"/>
      <c r="M81" s="84"/>
    </row>
    <row r="82" spans="2:13" x14ac:dyDescent="0.25">
      <c r="B82" s="89"/>
      <c r="C82" s="89"/>
      <c r="D82" s="89"/>
      <c r="E82" s="89"/>
      <c r="F82" s="89"/>
      <c r="G82" s="89"/>
      <c r="H82" s="89"/>
      <c r="I82" s="89"/>
      <c r="J82" s="89"/>
      <c r="K82" s="89"/>
      <c r="L82" s="84"/>
      <c r="M82" s="84"/>
    </row>
    <row r="83" spans="2:13" ht="15.75" x14ac:dyDescent="0.25">
      <c r="B83" s="237" t="s">
        <v>32</v>
      </c>
      <c r="C83" s="238"/>
      <c r="D83" s="238"/>
      <c r="E83" s="238"/>
      <c r="F83" s="238"/>
      <c r="G83" s="238"/>
      <c r="H83" s="238"/>
      <c r="I83" s="238"/>
      <c r="J83" s="238"/>
      <c r="K83" s="239"/>
      <c r="L83" s="84"/>
      <c r="M83" s="84"/>
    </row>
    <row r="84" spans="2:13" ht="30" customHeight="1" x14ac:dyDescent="0.25">
      <c r="B84" s="234" t="s">
        <v>26</v>
      </c>
      <c r="C84" s="235"/>
      <c r="D84" s="279">
        <f>+I31/H16</f>
        <v>0.9015450361604207</v>
      </c>
      <c r="E84" s="280"/>
      <c r="F84" s="280"/>
      <c r="G84" s="280"/>
      <c r="H84" s="280"/>
      <c r="I84" s="280"/>
      <c r="J84" s="280"/>
      <c r="K84" s="281"/>
    </row>
    <row r="85" spans="2:13" ht="30" customHeight="1" x14ac:dyDescent="0.25">
      <c r="B85" s="230" t="s">
        <v>18</v>
      </c>
      <c r="C85" s="231"/>
      <c r="D85" s="246" t="s">
        <v>19</v>
      </c>
      <c r="E85" s="247"/>
      <c r="F85" s="248" t="s">
        <v>48</v>
      </c>
      <c r="G85" s="249"/>
      <c r="H85" s="250"/>
      <c r="I85" s="248" t="s">
        <v>49</v>
      </c>
      <c r="J85" s="249"/>
      <c r="K85" s="250"/>
    </row>
    <row r="86" spans="2:13" ht="30" customHeight="1" x14ac:dyDescent="0.25">
      <c r="B86" s="232"/>
      <c r="C86" s="233"/>
      <c r="D86" s="246" t="s">
        <v>20</v>
      </c>
      <c r="E86" s="247"/>
      <c r="F86" s="248" t="s">
        <v>29</v>
      </c>
      <c r="G86" s="249"/>
      <c r="H86" s="250"/>
      <c r="I86" s="248" t="s">
        <v>21</v>
      </c>
      <c r="J86" s="249"/>
      <c r="K86" s="250"/>
    </row>
    <row r="87" spans="2:13" ht="30" customHeight="1" x14ac:dyDescent="0.25">
      <c r="B87" s="230" t="s">
        <v>22</v>
      </c>
      <c r="C87" s="231"/>
      <c r="D87" s="251" t="s">
        <v>50</v>
      </c>
      <c r="E87" s="252"/>
      <c r="F87" s="252"/>
      <c r="G87" s="253"/>
      <c r="H87" s="251" t="s">
        <v>23</v>
      </c>
      <c r="I87" s="252"/>
      <c r="J87" s="252"/>
      <c r="K87" s="253"/>
    </row>
    <row r="88" spans="2:13" ht="30" customHeight="1" x14ac:dyDescent="0.25">
      <c r="B88" s="232"/>
      <c r="C88" s="233"/>
      <c r="D88" s="251" t="s">
        <v>24</v>
      </c>
      <c r="E88" s="252"/>
      <c r="F88" s="252"/>
      <c r="G88" s="253"/>
      <c r="H88" s="251" t="s">
        <v>21</v>
      </c>
      <c r="I88" s="252"/>
      <c r="J88" s="252"/>
      <c r="K88" s="253"/>
    </row>
    <row r="89" spans="2:13" ht="30" customHeight="1" x14ac:dyDescent="0.25">
      <c r="B89" s="276" t="s">
        <v>36</v>
      </c>
      <c r="C89" s="276"/>
      <c r="D89" s="277" t="s">
        <v>34</v>
      </c>
      <c r="E89" s="277"/>
      <c r="F89" s="277"/>
      <c r="G89" s="277"/>
      <c r="H89" s="277" t="s">
        <v>35</v>
      </c>
      <c r="I89" s="277"/>
      <c r="J89" s="277"/>
      <c r="K89" s="277"/>
    </row>
    <row r="90" spans="2:13" ht="30" customHeight="1" x14ac:dyDescent="0.25">
      <c r="B90" s="276"/>
      <c r="C90" s="276"/>
      <c r="D90" s="278" t="s">
        <v>62</v>
      </c>
      <c r="E90" s="278"/>
      <c r="F90" s="278"/>
      <c r="G90" s="278"/>
      <c r="H90" s="278" t="s">
        <v>62</v>
      </c>
      <c r="I90" s="278"/>
      <c r="J90" s="278"/>
      <c r="K90" s="278"/>
    </row>
  </sheetData>
  <mergeCells count="99">
    <mergeCell ref="B75:H75"/>
    <mergeCell ref="I75:K75"/>
    <mergeCell ref="B78:K78"/>
    <mergeCell ref="B79:C79"/>
    <mergeCell ref="D79:K79"/>
    <mergeCell ref="B2:B4"/>
    <mergeCell ref="C2:I4"/>
    <mergeCell ref="B6:K6"/>
    <mergeCell ref="C7:K7"/>
    <mergeCell ref="C8:K8"/>
    <mergeCell ref="B73:K73"/>
    <mergeCell ref="B72:K72"/>
    <mergeCell ref="B44:K44"/>
    <mergeCell ref="C46:I46"/>
    <mergeCell ref="C47:C48"/>
    <mergeCell ref="D47:F47"/>
    <mergeCell ref="G47:I47"/>
    <mergeCell ref="C59:I59"/>
    <mergeCell ref="C60:C61"/>
    <mergeCell ref="D60:F60"/>
    <mergeCell ref="G60:I60"/>
    <mergeCell ref="F26:H26"/>
    <mergeCell ref="I26:K26"/>
    <mergeCell ref="F31:H31"/>
    <mergeCell ref="I31:K31"/>
    <mergeCell ref="B33:K33"/>
    <mergeCell ref="C28:E28"/>
    <mergeCell ref="F28:H28"/>
    <mergeCell ref="I28:K28"/>
    <mergeCell ref="C29:E29"/>
    <mergeCell ref="F29:H29"/>
    <mergeCell ref="I29:K29"/>
    <mergeCell ref="C30:E30"/>
    <mergeCell ref="F30:H30"/>
    <mergeCell ref="I30:K30"/>
    <mergeCell ref="B18:K18"/>
    <mergeCell ref="B19:K19"/>
    <mergeCell ref="C21:E21"/>
    <mergeCell ref="C9:K9"/>
    <mergeCell ref="C10:K10"/>
    <mergeCell ref="B12:K12"/>
    <mergeCell ref="C13:K13"/>
    <mergeCell ref="C14:K14"/>
    <mergeCell ref="C15:D15"/>
    <mergeCell ref="F15:G15"/>
    <mergeCell ref="I15:I16"/>
    <mergeCell ref="J15:K16"/>
    <mergeCell ref="C16:D16"/>
    <mergeCell ref="F16:G16"/>
    <mergeCell ref="F21:H21"/>
    <mergeCell ref="I21:K21"/>
    <mergeCell ref="C22:E22"/>
    <mergeCell ref="F22:H22"/>
    <mergeCell ref="I22:K22"/>
    <mergeCell ref="B74:H74"/>
    <mergeCell ref="I74:K74"/>
    <mergeCell ref="C23:E23"/>
    <mergeCell ref="F23:H23"/>
    <mergeCell ref="I23:K23"/>
    <mergeCell ref="C24:E24"/>
    <mergeCell ref="F24:H24"/>
    <mergeCell ref="I24:K24"/>
    <mergeCell ref="C25:E25"/>
    <mergeCell ref="F25:H25"/>
    <mergeCell ref="I25:K25"/>
    <mergeCell ref="C26:E26"/>
    <mergeCell ref="C31:E31"/>
    <mergeCell ref="D87:G87"/>
    <mergeCell ref="D88:G88"/>
    <mergeCell ref="D89:G89"/>
    <mergeCell ref="B85:C86"/>
    <mergeCell ref="D86:E86"/>
    <mergeCell ref="F86:H86"/>
    <mergeCell ref="B87:C88"/>
    <mergeCell ref="B89:C90"/>
    <mergeCell ref="D90:G90"/>
    <mergeCell ref="H90:K90"/>
    <mergeCell ref="H89:K89"/>
    <mergeCell ref="H88:K88"/>
    <mergeCell ref="H87:K87"/>
    <mergeCell ref="D85:E85"/>
    <mergeCell ref="F85:H85"/>
    <mergeCell ref="I85:K85"/>
    <mergeCell ref="D84:K84"/>
    <mergeCell ref="I86:K86"/>
    <mergeCell ref="C27:E27"/>
    <mergeCell ref="F27:H27"/>
    <mergeCell ref="I27:K27"/>
    <mergeCell ref="B77:K77"/>
    <mergeCell ref="D80:E80"/>
    <mergeCell ref="F80:H80"/>
    <mergeCell ref="B80:C81"/>
    <mergeCell ref="D81:E81"/>
    <mergeCell ref="F81:H81"/>
    <mergeCell ref="I81:K81"/>
    <mergeCell ref="I80:K80"/>
    <mergeCell ref="B83:K83"/>
    <mergeCell ref="B84:C84"/>
    <mergeCell ref="B34:K43"/>
  </mergeCells>
  <pageMargins left="0.7" right="0.7" top="0.75" bottom="0.75" header="0.3" footer="0.3"/>
  <pageSetup scale="67" orientation="portrait"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B2:M106"/>
  <sheetViews>
    <sheetView view="pageBreakPreview" zoomScale="60" zoomScaleNormal="100" workbookViewId="0">
      <selection activeCell="D22" sqref="D22"/>
    </sheetView>
  </sheetViews>
  <sheetFormatPr baseColWidth="10" defaultColWidth="11.5703125" defaultRowHeight="15.75" x14ac:dyDescent="0.25"/>
  <cols>
    <col min="1" max="1" width="2.5703125" style="5" customWidth="1"/>
    <col min="2" max="2" width="26.42578125" style="5" customWidth="1"/>
    <col min="3" max="3" width="13.85546875" style="5" customWidth="1"/>
    <col min="4" max="4" width="15" style="5" customWidth="1"/>
    <col min="5" max="5" width="20.7109375" style="5" customWidth="1"/>
    <col min="6" max="6" width="16.5703125" style="5" customWidth="1"/>
    <col min="7" max="7" width="13.5703125" style="5" customWidth="1"/>
    <col min="8" max="8" width="17.7109375" style="5" customWidth="1"/>
    <col min="9" max="9" width="10" style="5" customWidth="1"/>
    <col min="10" max="10" width="11.140625" style="5" customWidth="1"/>
    <col min="11" max="11" width="16.85546875" style="5" customWidth="1"/>
    <col min="12" max="12" width="7.28515625" style="5" customWidth="1"/>
    <col min="13" max="16384" width="11.5703125" style="5"/>
  </cols>
  <sheetData>
    <row r="2" spans="2:12" x14ac:dyDescent="0.25">
      <c r="B2" s="161"/>
      <c r="C2" s="313" t="s">
        <v>27</v>
      </c>
      <c r="D2" s="314"/>
      <c r="E2" s="314"/>
      <c r="F2" s="314"/>
      <c r="G2" s="314"/>
      <c r="H2" s="314"/>
      <c r="I2" s="314"/>
      <c r="J2" s="3" t="s">
        <v>0</v>
      </c>
      <c r="K2" s="4" t="s">
        <v>1</v>
      </c>
    </row>
    <row r="3" spans="2:12" x14ac:dyDescent="0.25">
      <c r="B3" s="162"/>
      <c r="C3" s="315"/>
      <c r="D3" s="316"/>
      <c r="E3" s="316"/>
      <c r="F3" s="316"/>
      <c r="G3" s="316"/>
      <c r="H3" s="316"/>
      <c r="I3" s="316"/>
      <c r="J3" s="3" t="s">
        <v>2</v>
      </c>
      <c r="K3" s="6" t="s">
        <v>43</v>
      </c>
    </row>
    <row r="4" spans="2:12" x14ac:dyDescent="0.25">
      <c r="B4" s="163"/>
      <c r="C4" s="317"/>
      <c r="D4" s="318"/>
      <c r="E4" s="318"/>
      <c r="F4" s="318"/>
      <c r="G4" s="318"/>
      <c r="H4" s="318"/>
      <c r="I4" s="318"/>
      <c r="J4" s="7" t="s">
        <v>3</v>
      </c>
      <c r="K4" s="8">
        <v>41759</v>
      </c>
    </row>
    <row r="6" spans="2:12" x14ac:dyDescent="0.25">
      <c r="B6" s="170" t="s">
        <v>28</v>
      </c>
      <c r="C6" s="171"/>
      <c r="D6" s="171"/>
      <c r="E6" s="171"/>
      <c r="F6" s="171"/>
      <c r="G6" s="171"/>
      <c r="H6" s="171"/>
      <c r="I6" s="171"/>
      <c r="J6" s="171"/>
      <c r="K6" s="172"/>
    </row>
    <row r="7" spans="2:12" ht="29.25" customHeight="1" x14ac:dyDescent="0.25">
      <c r="B7" s="9" t="s">
        <v>4</v>
      </c>
      <c r="C7" s="173" t="s">
        <v>98</v>
      </c>
      <c r="D7" s="174"/>
      <c r="E7" s="174"/>
      <c r="F7" s="174"/>
      <c r="G7" s="174"/>
      <c r="H7" s="174"/>
      <c r="I7" s="174"/>
      <c r="J7" s="174"/>
      <c r="K7" s="175"/>
    </row>
    <row r="8" spans="2:12" ht="28.15" customHeight="1" x14ac:dyDescent="0.25">
      <c r="B8" s="9" t="s">
        <v>5</v>
      </c>
      <c r="C8" s="173" t="s">
        <v>156</v>
      </c>
      <c r="D8" s="174"/>
      <c r="E8" s="174"/>
      <c r="F8" s="174"/>
      <c r="G8" s="174"/>
      <c r="H8" s="174"/>
      <c r="I8" s="174"/>
      <c r="J8" s="174"/>
      <c r="K8" s="175"/>
    </row>
    <row r="9" spans="2:12" ht="33" customHeight="1" x14ac:dyDescent="0.25">
      <c r="B9" s="9" t="s">
        <v>6</v>
      </c>
      <c r="C9" s="173" t="s">
        <v>99</v>
      </c>
      <c r="D9" s="174"/>
      <c r="E9" s="174"/>
      <c r="F9" s="174"/>
      <c r="G9" s="174"/>
      <c r="H9" s="174"/>
      <c r="I9" s="174"/>
      <c r="J9" s="174"/>
      <c r="K9" s="175"/>
    </row>
    <row r="10" spans="2:12" ht="28.15" customHeight="1" x14ac:dyDescent="0.25">
      <c r="B10" s="9" t="s">
        <v>45</v>
      </c>
      <c r="C10" s="173" t="s">
        <v>56</v>
      </c>
      <c r="D10" s="174"/>
      <c r="E10" s="174"/>
      <c r="F10" s="174"/>
      <c r="G10" s="174"/>
      <c r="H10" s="174"/>
      <c r="I10" s="174"/>
      <c r="J10" s="174"/>
      <c r="K10" s="175"/>
    </row>
    <row r="11" spans="2:12" ht="19.899999999999999" customHeight="1" x14ac:dyDescent="0.25"/>
    <row r="12" spans="2:12" x14ac:dyDescent="0.25">
      <c r="B12" s="170" t="s">
        <v>7</v>
      </c>
      <c r="C12" s="171"/>
      <c r="D12" s="171"/>
      <c r="E12" s="171"/>
      <c r="F12" s="171"/>
      <c r="G12" s="171"/>
      <c r="H12" s="171"/>
      <c r="I12" s="171"/>
      <c r="J12" s="171"/>
      <c r="K12" s="172"/>
    </row>
    <row r="13" spans="2:12" ht="32.25" customHeight="1" x14ac:dyDescent="0.25">
      <c r="B13" s="10" t="s">
        <v>46</v>
      </c>
      <c r="C13" s="185" t="s">
        <v>100</v>
      </c>
      <c r="D13" s="186"/>
      <c r="E13" s="186"/>
      <c r="F13" s="186"/>
      <c r="G13" s="186"/>
      <c r="H13" s="186"/>
      <c r="I13" s="186"/>
      <c r="J13" s="186"/>
      <c r="K13" s="187"/>
    </row>
    <row r="14" spans="2:12" ht="28.15" customHeight="1" x14ac:dyDescent="0.25">
      <c r="B14" s="9" t="s">
        <v>47</v>
      </c>
      <c r="C14" s="185" t="s">
        <v>39</v>
      </c>
      <c r="D14" s="186"/>
      <c r="E14" s="186"/>
      <c r="F14" s="186"/>
      <c r="G14" s="186"/>
      <c r="H14" s="186"/>
      <c r="I14" s="186"/>
      <c r="J14" s="186"/>
      <c r="K14" s="187"/>
    </row>
    <row r="15" spans="2:12" ht="37.5" customHeight="1" x14ac:dyDescent="0.25">
      <c r="B15" s="9" t="s">
        <v>8</v>
      </c>
      <c r="C15" s="188" t="s">
        <v>9</v>
      </c>
      <c r="D15" s="189"/>
      <c r="E15" s="2" t="s">
        <v>57</v>
      </c>
      <c r="F15" s="188" t="s">
        <v>10</v>
      </c>
      <c r="G15" s="189"/>
      <c r="H15" s="30">
        <v>1</v>
      </c>
      <c r="I15" s="190" t="s">
        <v>11</v>
      </c>
      <c r="J15" s="192" t="s">
        <v>78</v>
      </c>
      <c r="K15" s="193"/>
    </row>
    <row r="16" spans="2:12" ht="35.25" customHeight="1" x14ac:dyDescent="0.25">
      <c r="B16" s="11" t="s">
        <v>12</v>
      </c>
      <c r="C16" s="188" t="s">
        <v>33</v>
      </c>
      <c r="D16" s="189"/>
      <c r="E16" s="2" t="s">
        <v>57</v>
      </c>
      <c r="F16" s="188" t="s">
        <v>44</v>
      </c>
      <c r="G16" s="189"/>
      <c r="H16" s="31">
        <v>1</v>
      </c>
      <c r="I16" s="191"/>
      <c r="J16" s="194"/>
      <c r="K16" s="195"/>
      <c r="L16" s="12"/>
    </row>
    <row r="17" spans="2:11" ht="19.899999999999999" customHeight="1" x14ac:dyDescent="0.25"/>
    <row r="18" spans="2:11" x14ac:dyDescent="0.25">
      <c r="B18" s="170" t="s">
        <v>13</v>
      </c>
      <c r="C18" s="171"/>
      <c r="D18" s="171"/>
      <c r="E18" s="171"/>
      <c r="F18" s="171"/>
      <c r="G18" s="171"/>
      <c r="H18" s="171"/>
      <c r="I18" s="171"/>
      <c r="J18" s="171"/>
      <c r="K18" s="172"/>
    </row>
    <row r="19" spans="2:11" ht="28.15" customHeight="1" x14ac:dyDescent="0.25">
      <c r="B19" s="176" t="s">
        <v>14</v>
      </c>
      <c r="C19" s="177"/>
      <c r="D19" s="177"/>
      <c r="E19" s="177"/>
      <c r="F19" s="177"/>
      <c r="G19" s="177"/>
      <c r="H19" s="177"/>
      <c r="I19" s="177"/>
      <c r="J19" s="177"/>
      <c r="K19" s="178"/>
    </row>
    <row r="20" spans="2:11" ht="22.15" customHeight="1" x14ac:dyDescent="0.25">
      <c r="B20" s="13"/>
      <c r="C20" s="14"/>
      <c r="D20" s="14"/>
      <c r="E20" s="25"/>
      <c r="F20" s="14"/>
      <c r="G20" s="25"/>
      <c r="H20" s="26"/>
      <c r="I20" s="29"/>
      <c r="J20" s="26"/>
      <c r="K20" s="27"/>
    </row>
    <row r="21" spans="2:11" ht="78.75" x14ac:dyDescent="0.25">
      <c r="B21" s="43" t="s">
        <v>58</v>
      </c>
      <c r="C21" s="80" t="s">
        <v>101</v>
      </c>
      <c r="D21" s="80" t="s">
        <v>102</v>
      </c>
      <c r="E21" s="80" t="s">
        <v>103</v>
      </c>
      <c r="F21" s="80" t="s">
        <v>104</v>
      </c>
      <c r="G21" s="80" t="s">
        <v>105</v>
      </c>
      <c r="H21" s="80" t="s">
        <v>106</v>
      </c>
      <c r="I21" s="179" t="s">
        <v>55</v>
      </c>
      <c r="J21" s="180"/>
      <c r="K21" s="181"/>
    </row>
    <row r="22" spans="2:11" ht="34.15" customHeight="1" x14ac:dyDescent="0.25">
      <c r="B22" s="28" t="s">
        <v>59</v>
      </c>
      <c r="C22" s="44">
        <v>1</v>
      </c>
      <c r="D22" s="44">
        <v>0</v>
      </c>
      <c r="E22" s="44">
        <f>+SUM(C22:D22)</f>
        <v>1</v>
      </c>
      <c r="F22" s="44">
        <v>1</v>
      </c>
      <c r="G22" s="44">
        <v>0</v>
      </c>
      <c r="H22" s="44">
        <f>+SUM(F22:G22)</f>
        <v>1</v>
      </c>
      <c r="I22" s="319">
        <f>+(E22/H22)</f>
        <v>1</v>
      </c>
      <c r="J22" s="320"/>
      <c r="K22" s="321"/>
    </row>
    <row r="23" spans="2:11" ht="34.15" customHeight="1" x14ac:dyDescent="0.25">
      <c r="B23" s="28" t="s">
        <v>61</v>
      </c>
      <c r="C23" s="44">
        <v>2</v>
      </c>
      <c r="D23" s="44">
        <v>0</v>
      </c>
      <c r="E23" s="44">
        <f>+SUM(C23:D23)</f>
        <v>2</v>
      </c>
      <c r="F23" s="44">
        <v>2</v>
      </c>
      <c r="G23" s="44">
        <v>0</v>
      </c>
      <c r="H23" s="44">
        <f>+SUM(F23:G23)</f>
        <v>2</v>
      </c>
      <c r="I23" s="319">
        <f>+(E23/H23)</f>
        <v>1</v>
      </c>
      <c r="J23" s="320"/>
      <c r="K23" s="321"/>
    </row>
    <row r="24" spans="2:11" ht="33" customHeight="1" x14ac:dyDescent="0.25">
      <c r="B24" s="28" t="s">
        <v>63</v>
      </c>
      <c r="C24" s="44">
        <v>1</v>
      </c>
      <c r="D24" s="44">
        <v>3</v>
      </c>
      <c r="E24" s="44">
        <f>+SUM(C24:D24)</f>
        <v>4</v>
      </c>
      <c r="F24" s="44">
        <v>1</v>
      </c>
      <c r="G24" s="44">
        <v>3</v>
      </c>
      <c r="H24" s="44">
        <f>+SUM(F24:G24)</f>
        <v>4</v>
      </c>
      <c r="I24" s="319">
        <f>+(E24/H24)</f>
        <v>1</v>
      </c>
      <c r="J24" s="320"/>
      <c r="K24" s="321"/>
    </row>
    <row r="25" spans="2:11" ht="33" customHeight="1" x14ac:dyDescent="0.25">
      <c r="B25" s="28" t="s">
        <v>107</v>
      </c>
      <c r="C25" s="44"/>
      <c r="D25" s="44"/>
      <c r="E25" s="44"/>
      <c r="F25" s="44"/>
      <c r="G25" s="44"/>
      <c r="H25" s="44"/>
      <c r="I25" s="319"/>
      <c r="J25" s="320"/>
      <c r="K25" s="321"/>
    </row>
    <row r="26" spans="2:11" ht="33" customHeight="1" x14ac:dyDescent="0.25">
      <c r="B26" s="28" t="s">
        <v>95</v>
      </c>
      <c r="C26" s="44">
        <v>0</v>
      </c>
      <c r="D26" s="44">
        <v>0</v>
      </c>
      <c r="E26" s="44">
        <v>0</v>
      </c>
      <c r="F26" s="44">
        <v>4</v>
      </c>
      <c r="G26" s="44">
        <v>2</v>
      </c>
      <c r="H26" s="44">
        <v>6</v>
      </c>
      <c r="I26" s="319">
        <f>+(E26/H26)</f>
        <v>0</v>
      </c>
      <c r="J26" s="320"/>
      <c r="K26" s="321"/>
    </row>
    <row r="27" spans="2:11" ht="33" customHeight="1" x14ac:dyDescent="0.25">
      <c r="B27" s="28" t="s">
        <v>163</v>
      </c>
      <c r="C27" s="44">
        <v>4</v>
      </c>
      <c r="D27" s="44">
        <v>2</v>
      </c>
      <c r="E27" s="44">
        <v>6</v>
      </c>
      <c r="F27" s="44">
        <v>4</v>
      </c>
      <c r="G27" s="44">
        <v>2</v>
      </c>
      <c r="H27" s="44">
        <f>+SUM(F27:G27)</f>
        <v>6</v>
      </c>
      <c r="I27" s="319">
        <f>+(E27/H27)</f>
        <v>1</v>
      </c>
      <c r="J27" s="320"/>
      <c r="K27" s="321"/>
    </row>
    <row r="28" spans="2:11" ht="33" customHeight="1" x14ac:dyDescent="0.25">
      <c r="B28" s="28" t="s">
        <v>221</v>
      </c>
      <c r="C28" s="44">
        <v>0</v>
      </c>
      <c r="D28" s="44">
        <v>0</v>
      </c>
      <c r="E28" s="44">
        <v>0</v>
      </c>
      <c r="F28" s="44">
        <v>0</v>
      </c>
      <c r="G28" s="44">
        <v>0</v>
      </c>
      <c r="H28" s="44">
        <f>+SUM(F28:G28)</f>
        <v>0</v>
      </c>
      <c r="I28" s="319"/>
      <c r="J28" s="320"/>
      <c r="K28" s="321"/>
    </row>
    <row r="29" spans="2:11" ht="33" customHeight="1" x14ac:dyDescent="0.25">
      <c r="B29" s="28" t="s">
        <v>252</v>
      </c>
      <c r="C29" s="44">
        <v>0</v>
      </c>
      <c r="D29" s="44">
        <v>0</v>
      </c>
      <c r="E29" s="44">
        <v>0</v>
      </c>
      <c r="F29" s="44">
        <v>0</v>
      </c>
      <c r="G29" s="44">
        <v>0</v>
      </c>
      <c r="H29" s="44">
        <f>+SUM(F29:G29)</f>
        <v>0</v>
      </c>
      <c r="I29" s="319"/>
      <c r="J29" s="320"/>
      <c r="K29" s="321"/>
    </row>
    <row r="30" spans="2:11" ht="38.25" customHeight="1" x14ac:dyDescent="0.25">
      <c r="B30" s="322" t="s">
        <v>253</v>
      </c>
      <c r="C30" s="322"/>
      <c r="D30" s="322"/>
      <c r="E30" s="322"/>
      <c r="F30" s="322"/>
      <c r="G30" s="322"/>
      <c r="H30" s="322"/>
      <c r="I30" s="322"/>
      <c r="J30" s="322"/>
      <c r="K30" s="322"/>
    </row>
    <row r="31" spans="2:11" ht="25.9" customHeight="1" x14ac:dyDescent="0.25">
      <c r="B31" s="196" t="s">
        <v>15</v>
      </c>
      <c r="C31" s="196"/>
      <c r="D31" s="196"/>
      <c r="E31" s="196"/>
      <c r="F31" s="196"/>
      <c r="G31" s="196"/>
      <c r="H31" s="196"/>
      <c r="I31" s="196"/>
      <c r="J31" s="196"/>
      <c r="K31" s="196"/>
    </row>
    <row r="32" spans="2:11" ht="27" customHeight="1" x14ac:dyDescent="0.25">
      <c r="B32" s="16"/>
      <c r="C32" s="17"/>
      <c r="D32" s="17"/>
      <c r="E32" s="17"/>
      <c r="F32" s="17"/>
      <c r="G32" s="17"/>
      <c r="H32" s="17"/>
      <c r="I32" s="17"/>
      <c r="J32" s="17"/>
      <c r="K32" s="18"/>
    </row>
    <row r="33" spans="2:11" ht="27" customHeight="1" x14ac:dyDescent="0.25">
      <c r="B33" s="19"/>
      <c r="C33" s="20"/>
      <c r="D33" s="20"/>
      <c r="E33" s="20"/>
      <c r="F33" s="20"/>
      <c r="G33" s="20"/>
      <c r="H33" s="20"/>
      <c r="I33" s="20"/>
      <c r="J33" s="20"/>
      <c r="K33" s="21"/>
    </row>
    <row r="34" spans="2:11" ht="27" customHeight="1" x14ac:dyDescent="0.25">
      <c r="B34" s="19"/>
      <c r="C34" s="20"/>
      <c r="D34" s="20"/>
      <c r="E34" s="20"/>
      <c r="F34" s="20"/>
      <c r="G34" s="20"/>
      <c r="H34" s="20"/>
      <c r="I34" s="20"/>
      <c r="J34" s="20"/>
      <c r="K34" s="21"/>
    </row>
    <row r="35" spans="2:11" ht="27" customHeight="1" x14ac:dyDescent="0.25">
      <c r="B35" s="19"/>
      <c r="C35" s="20"/>
      <c r="D35" s="20"/>
      <c r="E35" s="20"/>
      <c r="F35" s="20"/>
      <c r="G35" s="20"/>
      <c r="H35" s="20"/>
      <c r="I35" s="20"/>
      <c r="J35" s="20"/>
      <c r="K35" s="21"/>
    </row>
    <row r="36" spans="2:11" ht="27" customHeight="1" x14ac:dyDescent="0.25">
      <c r="B36" s="19"/>
      <c r="C36" s="20"/>
      <c r="D36" s="20"/>
      <c r="E36" s="20"/>
      <c r="F36" s="20"/>
      <c r="G36" s="20"/>
      <c r="H36" s="20"/>
      <c r="I36" s="20"/>
      <c r="J36" s="20"/>
      <c r="K36" s="21"/>
    </row>
    <row r="37" spans="2:11" ht="27" customHeight="1" x14ac:dyDescent="0.25">
      <c r="B37" s="19"/>
      <c r="C37" s="20"/>
      <c r="D37" s="20"/>
      <c r="E37" s="20"/>
      <c r="F37" s="20"/>
      <c r="G37" s="20"/>
      <c r="H37" s="20"/>
      <c r="I37" s="20"/>
      <c r="J37" s="20"/>
      <c r="K37" s="21"/>
    </row>
    <row r="38" spans="2:11" ht="27" customHeight="1" x14ac:dyDescent="0.25">
      <c r="B38" s="19"/>
      <c r="C38" s="20"/>
      <c r="D38" s="20"/>
      <c r="E38" s="20"/>
      <c r="F38" s="20"/>
      <c r="G38" s="20"/>
      <c r="H38" s="20"/>
      <c r="I38" s="20"/>
      <c r="J38" s="20"/>
      <c r="K38" s="21"/>
    </row>
    <row r="39" spans="2:11" ht="27" customHeight="1" x14ac:dyDescent="0.25">
      <c r="B39" s="19"/>
      <c r="C39" s="20"/>
      <c r="D39" s="20"/>
      <c r="E39" s="20"/>
      <c r="F39" s="20"/>
      <c r="G39" s="20"/>
      <c r="H39" s="20"/>
      <c r="I39" s="20"/>
      <c r="J39" s="20"/>
      <c r="K39" s="21"/>
    </row>
    <row r="40" spans="2:11" ht="27" customHeight="1" x14ac:dyDescent="0.25">
      <c r="B40" s="19"/>
      <c r="C40" s="20"/>
      <c r="D40" s="20"/>
      <c r="E40" s="20"/>
      <c r="F40" s="20"/>
      <c r="G40" s="20"/>
      <c r="H40" s="20"/>
      <c r="I40" s="20"/>
      <c r="J40" s="20"/>
      <c r="K40" s="21"/>
    </row>
    <row r="41" spans="2:11" ht="27" customHeight="1" x14ac:dyDescent="0.25">
      <c r="B41" s="22"/>
      <c r="C41" s="23"/>
      <c r="D41" s="23"/>
      <c r="E41" s="23"/>
      <c r="F41" s="23"/>
      <c r="G41" s="23"/>
      <c r="H41" s="23"/>
      <c r="I41" s="23"/>
      <c r="J41" s="23"/>
      <c r="K41" s="24"/>
    </row>
    <row r="42" spans="2:11" ht="27.75" customHeight="1" x14ac:dyDescent="0.25">
      <c r="B42" s="196" t="s">
        <v>16</v>
      </c>
      <c r="C42" s="196"/>
      <c r="D42" s="196"/>
      <c r="E42" s="196"/>
      <c r="F42" s="196"/>
      <c r="G42" s="196"/>
      <c r="H42" s="196"/>
      <c r="I42" s="196"/>
      <c r="J42" s="196"/>
      <c r="K42" s="196"/>
    </row>
    <row r="43" spans="2:11" ht="21" customHeight="1" x14ac:dyDescent="0.25">
      <c r="B43" s="324" t="s">
        <v>254</v>
      </c>
      <c r="C43" s="325"/>
      <c r="D43" s="325"/>
      <c r="E43" s="325"/>
      <c r="F43" s="325"/>
      <c r="G43" s="325"/>
      <c r="H43" s="325"/>
      <c r="I43" s="325"/>
      <c r="J43" s="325"/>
      <c r="K43" s="326"/>
    </row>
    <row r="44" spans="2:11" ht="21" customHeight="1" x14ac:dyDescent="0.25">
      <c r="B44" s="327"/>
      <c r="C44" s="328"/>
      <c r="D44" s="328"/>
      <c r="E44" s="328"/>
      <c r="F44" s="328"/>
      <c r="G44" s="328"/>
      <c r="H44" s="328"/>
      <c r="I44" s="328"/>
      <c r="J44" s="328"/>
      <c r="K44" s="329"/>
    </row>
    <row r="45" spans="2:11" ht="21" customHeight="1" x14ac:dyDescent="0.25">
      <c r="B45" s="327"/>
      <c r="C45" s="328"/>
      <c r="D45" s="328"/>
      <c r="E45" s="328"/>
      <c r="F45" s="328"/>
      <c r="G45" s="328"/>
      <c r="H45" s="328"/>
      <c r="I45" s="328"/>
      <c r="J45" s="328"/>
      <c r="K45" s="329"/>
    </row>
    <row r="46" spans="2:11" ht="21" customHeight="1" x14ac:dyDescent="0.25">
      <c r="B46" s="327"/>
      <c r="C46" s="328"/>
      <c r="D46" s="328"/>
      <c r="E46" s="328"/>
      <c r="F46" s="328"/>
      <c r="G46" s="328"/>
      <c r="H46" s="328"/>
      <c r="I46" s="328"/>
      <c r="J46" s="328"/>
      <c r="K46" s="329"/>
    </row>
    <row r="47" spans="2:11" ht="21" customHeight="1" x14ac:dyDescent="0.25">
      <c r="B47" s="327"/>
      <c r="C47" s="328"/>
      <c r="D47" s="328"/>
      <c r="E47" s="328"/>
      <c r="F47" s="328"/>
      <c r="G47" s="328"/>
      <c r="H47" s="328"/>
      <c r="I47" s="328"/>
      <c r="J47" s="328"/>
      <c r="K47" s="329"/>
    </row>
    <row r="48" spans="2:11" ht="38.25" customHeight="1" x14ac:dyDescent="0.25">
      <c r="B48" s="327"/>
      <c r="C48" s="328"/>
      <c r="D48" s="328"/>
      <c r="E48" s="328"/>
      <c r="F48" s="328"/>
      <c r="G48" s="328"/>
      <c r="H48" s="328"/>
      <c r="I48" s="328"/>
      <c r="J48" s="328"/>
      <c r="K48" s="329"/>
    </row>
    <row r="49" spans="2:11" ht="28.5" customHeight="1" x14ac:dyDescent="0.25">
      <c r="B49" s="201" t="s">
        <v>108</v>
      </c>
      <c r="C49" s="176" t="s">
        <v>109</v>
      </c>
      <c r="D49" s="178"/>
      <c r="E49" s="196" t="s">
        <v>110</v>
      </c>
      <c r="F49" s="196"/>
      <c r="G49" s="201" t="s">
        <v>111</v>
      </c>
      <c r="H49" s="196" t="s">
        <v>112</v>
      </c>
      <c r="I49" s="196"/>
      <c r="J49" s="196"/>
      <c r="K49" s="196"/>
    </row>
    <row r="50" spans="2:11" ht="31.5" customHeight="1" x14ac:dyDescent="0.25">
      <c r="B50" s="330"/>
      <c r="C50" s="331"/>
      <c r="D50" s="332"/>
      <c r="E50" s="196"/>
      <c r="F50" s="196"/>
      <c r="G50" s="330"/>
      <c r="H50" s="196" t="s">
        <v>113</v>
      </c>
      <c r="I50" s="196"/>
      <c r="J50" s="196" t="s">
        <v>114</v>
      </c>
      <c r="K50" s="196"/>
    </row>
    <row r="51" spans="2:11" ht="50.25" customHeight="1" x14ac:dyDescent="0.25">
      <c r="B51" s="45" t="s">
        <v>115</v>
      </c>
      <c r="C51" s="248" t="s">
        <v>116</v>
      </c>
      <c r="D51" s="250"/>
      <c r="E51" s="323" t="s">
        <v>117</v>
      </c>
      <c r="F51" s="323"/>
      <c r="G51" s="77">
        <v>10</v>
      </c>
      <c r="H51" s="248" t="s">
        <v>118</v>
      </c>
      <c r="I51" s="250"/>
      <c r="J51" s="248">
        <v>7</v>
      </c>
      <c r="K51" s="250"/>
    </row>
    <row r="52" spans="2:11" ht="51" customHeight="1" x14ac:dyDescent="0.25">
      <c r="B52" s="45" t="s">
        <v>119</v>
      </c>
      <c r="C52" s="248" t="s">
        <v>116</v>
      </c>
      <c r="D52" s="250"/>
      <c r="E52" s="323" t="s">
        <v>120</v>
      </c>
      <c r="F52" s="323"/>
      <c r="G52" s="77">
        <v>10</v>
      </c>
      <c r="H52" s="248" t="s">
        <v>121</v>
      </c>
      <c r="I52" s="250"/>
      <c r="J52" s="248">
        <v>7</v>
      </c>
      <c r="K52" s="250"/>
    </row>
    <row r="53" spans="2:11" ht="42.75" customHeight="1" x14ac:dyDescent="0.25">
      <c r="B53" s="45" t="s">
        <v>122</v>
      </c>
      <c r="C53" s="323" t="s">
        <v>97</v>
      </c>
      <c r="D53" s="323"/>
      <c r="E53" s="323" t="s">
        <v>123</v>
      </c>
      <c r="F53" s="323"/>
      <c r="G53" s="77">
        <v>9</v>
      </c>
      <c r="H53" s="248" t="s">
        <v>124</v>
      </c>
      <c r="I53" s="250"/>
      <c r="J53" s="248">
        <v>7</v>
      </c>
      <c r="K53" s="250"/>
    </row>
    <row r="54" spans="2:11" ht="38.25" customHeight="1" x14ac:dyDescent="0.25">
      <c r="B54" s="45" t="s">
        <v>125</v>
      </c>
      <c r="C54" s="323" t="s">
        <v>126</v>
      </c>
      <c r="D54" s="323"/>
      <c r="E54" s="323" t="s">
        <v>127</v>
      </c>
      <c r="F54" s="323"/>
      <c r="G54" s="77">
        <v>4</v>
      </c>
      <c r="H54" s="323" t="s">
        <v>128</v>
      </c>
      <c r="I54" s="323"/>
      <c r="J54" s="323">
        <v>7</v>
      </c>
      <c r="K54" s="323"/>
    </row>
    <row r="55" spans="2:11" ht="38.25" customHeight="1" x14ac:dyDescent="0.25">
      <c r="B55" s="45" t="s">
        <v>129</v>
      </c>
      <c r="C55" s="323" t="s">
        <v>130</v>
      </c>
      <c r="D55" s="323"/>
      <c r="E55" s="323" t="s">
        <v>131</v>
      </c>
      <c r="F55" s="323"/>
      <c r="G55" s="77">
        <v>8</v>
      </c>
      <c r="H55" s="323" t="s">
        <v>137</v>
      </c>
      <c r="I55" s="323"/>
      <c r="J55" s="323">
        <v>7</v>
      </c>
      <c r="K55" s="323"/>
    </row>
    <row r="56" spans="2:11" ht="42.75" customHeight="1" x14ac:dyDescent="0.25">
      <c r="B56" s="45" t="s">
        <v>132</v>
      </c>
      <c r="C56" s="323" t="s">
        <v>116</v>
      </c>
      <c r="D56" s="323"/>
      <c r="E56" s="323" t="s">
        <v>133</v>
      </c>
      <c r="F56" s="323"/>
      <c r="G56" s="77">
        <v>4</v>
      </c>
      <c r="H56" s="323" t="s">
        <v>134</v>
      </c>
      <c r="I56" s="323"/>
      <c r="J56" s="323">
        <v>7</v>
      </c>
      <c r="K56" s="323"/>
    </row>
    <row r="57" spans="2:11" ht="54.75" customHeight="1" x14ac:dyDescent="0.25">
      <c r="B57" s="45" t="s">
        <v>135</v>
      </c>
      <c r="C57" s="323" t="s">
        <v>116</v>
      </c>
      <c r="D57" s="323"/>
      <c r="E57" s="323" t="s">
        <v>138</v>
      </c>
      <c r="F57" s="323"/>
      <c r="G57" s="77">
        <v>6</v>
      </c>
      <c r="H57" s="323" t="s">
        <v>218</v>
      </c>
      <c r="I57" s="323"/>
      <c r="J57" s="323">
        <v>7</v>
      </c>
      <c r="K57" s="323"/>
    </row>
    <row r="58" spans="2:11" ht="75.75" customHeight="1" x14ac:dyDescent="0.25">
      <c r="B58" s="45" t="s">
        <v>139</v>
      </c>
      <c r="C58" s="323" t="s">
        <v>130</v>
      </c>
      <c r="D58" s="323"/>
      <c r="E58" s="323" t="s">
        <v>147</v>
      </c>
      <c r="F58" s="323"/>
      <c r="G58" s="77">
        <v>2</v>
      </c>
      <c r="H58" s="323" t="s">
        <v>220</v>
      </c>
      <c r="I58" s="323"/>
      <c r="J58" s="323">
        <v>7</v>
      </c>
      <c r="K58" s="323"/>
    </row>
    <row r="59" spans="2:11" ht="70.5" customHeight="1" x14ac:dyDescent="0.25">
      <c r="B59" s="45" t="s">
        <v>140</v>
      </c>
      <c r="C59" s="323" t="s">
        <v>130</v>
      </c>
      <c r="D59" s="323"/>
      <c r="E59" s="323" t="s">
        <v>148</v>
      </c>
      <c r="F59" s="323"/>
      <c r="G59" s="77">
        <v>6</v>
      </c>
      <c r="H59" s="323" t="s">
        <v>255</v>
      </c>
      <c r="I59" s="323"/>
      <c r="J59" s="323">
        <v>7</v>
      </c>
      <c r="K59" s="323"/>
    </row>
    <row r="60" spans="2:11" ht="86.25" customHeight="1" x14ac:dyDescent="0.25">
      <c r="B60" s="45" t="s">
        <v>256</v>
      </c>
      <c r="C60" s="323" t="s">
        <v>130</v>
      </c>
      <c r="D60" s="323"/>
      <c r="E60" s="323" t="s">
        <v>149</v>
      </c>
      <c r="F60" s="323"/>
      <c r="G60" s="77">
        <v>6</v>
      </c>
      <c r="H60" s="323" t="s">
        <v>257</v>
      </c>
      <c r="I60" s="323"/>
      <c r="J60" s="323">
        <v>7</v>
      </c>
      <c r="K60" s="323"/>
    </row>
    <row r="61" spans="2:11" ht="68.25" customHeight="1" x14ac:dyDescent="0.25">
      <c r="B61" s="45" t="s">
        <v>141</v>
      </c>
      <c r="C61" s="323" t="s">
        <v>97</v>
      </c>
      <c r="D61" s="323"/>
      <c r="E61" s="323" t="s">
        <v>144</v>
      </c>
      <c r="F61" s="323"/>
      <c r="G61" s="77">
        <v>4</v>
      </c>
      <c r="H61" s="323" t="s">
        <v>165</v>
      </c>
      <c r="I61" s="323"/>
      <c r="J61" s="323">
        <v>7</v>
      </c>
      <c r="K61" s="323"/>
    </row>
    <row r="62" spans="2:11" ht="71.25" customHeight="1" x14ac:dyDescent="0.25">
      <c r="B62" s="45" t="s">
        <v>142</v>
      </c>
      <c r="C62" s="323" t="s">
        <v>126</v>
      </c>
      <c r="D62" s="323"/>
      <c r="E62" s="323" t="s">
        <v>146</v>
      </c>
      <c r="F62" s="323"/>
      <c r="G62" s="77">
        <v>9</v>
      </c>
      <c r="H62" s="323" t="s">
        <v>164</v>
      </c>
      <c r="I62" s="323"/>
      <c r="J62" s="323">
        <v>7</v>
      </c>
      <c r="K62" s="323"/>
    </row>
    <row r="63" spans="2:11" ht="77.25" customHeight="1" x14ac:dyDescent="0.25">
      <c r="B63" s="45" t="s">
        <v>143</v>
      </c>
      <c r="C63" s="323" t="s">
        <v>116</v>
      </c>
      <c r="D63" s="323"/>
      <c r="E63" s="323" t="s">
        <v>145</v>
      </c>
      <c r="F63" s="323"/>
      <c r="G63" s="77">
        <v>6</v>
      </c>
      <c r="H63" s="323" t="s">
        <v>219</v>
      </c>
      <c r="I63" s="323"/>
      <c r="J63" s="323">
        <v>7</v>
      </c>
      <c r="K63" s="323"/>
    </row>
    <row r="64" spans="2:11" ht="10.5" customHeight="1" x14ac:dyDescent="0.25">
      <c r="B64" s="79"/>
      <c r="C64" s="82"/>
      <c r="D64" s="82"/>
      <c r="E64" s="82"/>
      <c r="F64" s="82"/>
      <c r="G64" s="82"/>
      <c r="H64" s="82"/>
      <c r="I64" s="82"/>
      <c r="J64" s="82"/>
      <c r="K64" s="46"/>
    </row>
    <row r="65" spans="2:11" ht="51" customHeight="1" x14ac:dyDescent="0.25">
      <c r="B65" s="333" t="s">
        <v>258</v>
      </c>
      <c r="C65" s="334"/>
      <c r="D65" s="334"/>
      <c r="E65" s="334"/>
      <c r="F65" s="334"/>
      <c r="G65" s="334"/>
      <c r="H65" s="334"/>
      <c r="I65" s="334"/>
      <c r="J65" s="334"/>
      <c r="K65" s="335"/>
    </row>
    <row r="66" spans="2:11" ht="117.75" customHeight="1" x14ac:dyDescent="0.25">
      <c r="B66" s="333" t="s">
        <v>259</v>
      </c>
      <c r="C66" s="334"/>
      <c r="D66" s="334"/>
      <c r="E66" s="334"/>
      <c r="F66" s="334"/>
      <c r="G66" s="334"/>
      <c r="H66" s="334"/>
      <c r="I66" s="334"/>
      <c r="J66" s="334"/>
      <c r="K66" s="335"/>
    </row>
    <row r="67" spans="2:11" ht="60" customHeight="1" x14ac:dyDescent="0.25">
      <c r="B67" s="333" t="s">
        <v>222</v>
      </c>
      <c r="C67" s="334"/>
      <c r="D67" s="334"/>
      <c r="E67" s="334"/>
      <c r="F67" s="334"/>
      <c r="G67" s="334"/>
      <c r="H67" s="334"/>
      <c r="I67" s="334"/>
      <c r="J67" s="334"/>
      <c r="K67" s="335"/>
    </row>
    <row r="68" spans="2:11" ht="338.25" customHeight="1" x14ac:dyDescent="0.25">
      <c r="B68" s="333" t="s">
        <v>260</v>
      </c>
      <c r="C68" s="334"/>
      <c r="D68" s="334"/>
      <c r="E68" s="334"/>
      <c r="F68" s="334"/>
      <c r="G68" s="334"/>
      <c r="H68" s="334"/>
      <c r="I68" s="334"/>
      <c r="J68" s="334"/>
      <c r="K68" s="335"/>
    </row>
    <row r="69" spans="2:11" ht="58.5" customHeight="1" x14ac:dyDescent="0.25">
      <c r="B69" s="333" t="s">
        <v>261</v>
      </c>
      <c r="C69" s="334"/>
      <c r="D69" s="334"/>
      <c r="E69" s="334"/>
      <c r="F69" s="334"/>
      <c r="G69" s="334"/>
      <c r="H69" s="334"/>
      <c r="I69" s="334"/>
      <c r="J69" s="334"/>
      <c r="K69" s="335"/>
    </row>
    <row r="70" spans="2:11" ht="52.5" customHeight="1" x14ac:dyDescent="0.25">
      <c r="B70" s="333" t="s">
        <v>262</v>
      </c>
      <c r="C70" s="334"/>
      <c r="D70" s="334"/>
      <c r="E70" s="334"/>
      <c r="F70" s="334"/>
      <c r="G70" s="334"/>
      <c r="H70" s="334"/>
      <c r="I70" s="334"/>
      <c r="J70" s="334"/>
      <c r="K70" s="335"/>
    </row>
    <row r="71" spans="2:11" ht="71.25" customHeight="1" x14ac:dyDescent="0.25">
      <c r="B71" s="78" t="s">
        <v>108</v>
      </c>
      <c r="C71" s="176" t="s">
        <v>109</v>
      </c>
      <c r="D71" s="178"/>
      <c r="E71" s="66" t="s">
        <v>263</v>
      </c>
      <c r="F71" s="66" t="s">
        <v>223</v>
      </c>
      <c r="G71" s="66" t="s">
        <v>151</v>
      </c>
      <c r="H71" s="66" t="s">
        <v>150</v>
      </c>
      <c r="I71" s="66" t="s">
        <v>224</v>
      </c>
      <c r="J71" s="83"/>
      <c r="K71" s="81"/>
    </row>
    <row r="72" spans="2:11" ht="34.5" customHeight="1" x14ac:dyDescent="0.25">
      <c r="B72" s="45" t="s">
        <v>115</v>
      </c>
      <c r="C72" s="248" t="s">
        <v>116</v>
      </c>
      <c r="D72" s="250"/>
      <c r="E72" s="69">
        <v>784</v>
      </c>
      <c r="F72" s="69">
        <v>619</v>
      </c>
      <c r="G72" s="69">
        <v>499</v>
      </c>
      <c r="H72" s="69">
        <v>378</v>
      </c>
      <c r="I72" s="69">
        <v>277</v>
      </c>
      <c r="J72" s="82"/>
      <c r="K72" s="81"/>
    </row>
    <row r="73" spans="2:11" ht="30" customHeight="1" x14ac:dyDescent="0.25">
      <c r="B73" s="45" t="s">
        <v>119</v>
      </c>
      <c r="C73" s="248" t="s">
        <v>116</v>
      </c>
      <c r="D73" s="250"/>
      <c r="E73" s="69">
        <v>258</v>
      </c>
      <c r="F73" s="69">
        <v>242</v>
      </c>
      <c r="G73" s="69">
        <v>160</v>
      </c>
      <c r="H73" s="69">
        <v>88</v>
      </c>
      <c r="I73" s="69">
        <v>62</v>
      </c>
      <c r="J73" s="82"/>
      <c r="K73" s="81"/>
    </row>
    <row r="74" spans="2:11" x14ac:dyDescent="0.25">
      <c r="B74" s="45" t="s">
        <v>122</v>
      </c>
      <c r="C74" s="323" t="s">
        <v>97</v>
      </c>
      <c r="D74" s="323"/>
      <c r="E74" s="69">
        <v>213</v>
      </c>
      <c r="F74" s="69">
        <v>183</v>
      </c>
      <c r="G74" s="69">
        <v>146</v>
      </c>
      <c r="H74" s="69">
        <v>87</v>
      </c>
      <c r="I74" s="69">
        <v>48</v>
      </c>
      <c r="J74" s="82"/>
      <c r="K74" s="81"/>
    </row>
    <row r="75" spans="2:11" x14ac:dyDescent="0.25">
      <c r="B75" s="45" t="s">
        <v>125</v>
      </c>
      <c r="C75" s="323" t="s">
        <v>126</v>
      </c>
      <c r="D75" s="323"/>
      <c r="E75" s="69">
        <v>6</v>
      </c>
      <c r="F75" s="69">
        <v>11</v>
      </c>
      <c r="G75" s="69">
        <v>7</v>
      </c>
      <c r="H75" s="69">
        <v>0</v>
      </c>
      <c r="I75" s="69">
        <v>0</v>
      </c>
      <c r="J75" s="82"/>
      <c r="K75" s="81"/>
    </row>
    <row r="76" spans="2:11" x14ac:dyDescent="0.25">
      <c r="B76" s="45" t="s">
        <v>129</v>
      </c>
      <c r="C76" s="323" t="s">
        <v>130</v>
      </c>
      <c r="D76" s="323"/>
      <c r="E76" s="69">
        <v>6</v>
      </c>
      <c r="F76" s="69">
        <v>5</v>
      </c>
      <c r="G76" s="69">
        <v>0</v>
      </c>
      <c r="H76" s="69">
        <v>0</v>
      </c>
      <c r="I76" s="69">
        <v>0</v>
      </c>
      <c r="J76" s="82"/>
      <c r="K76" s="81"/>
    </row>
    <row r="77" spans="2:11" ht="30" customHeight="1" x14ac:dyDescent="0.25">
      <c r="B77" s="45" t="s">
        <v>132</v>
      </c>
      <c r="C77" s="323" t="s">
        <v>116</v>
      </c>
      <c r="D77" s="323"/>
      <c r="E77" s="69">
        <v>36</v>
      </c>
      <c r="F77" s="69">
        <v>24</v>
      </c>
      <c r="G77" s="69">
        <v>11</v>
      </c>
      <c r="H77" s="69">
        <v>0</v>
      </c>
      <c r="I77" s="69">
        <v>0</v>
      </c>
      <c r="J77" s="82"/>
      <c r="K77" s="81"/>
    </row>
    <row r="78" spans="2:11" ht="51.75" customHeight="1" x14ac:dyDescent="0.25">
      <c r="B78" s="45" t="s">
        <v>135</v>
      </c>
      <c r="C78" s="323" t="s">
        <v>116</v>
      </c>
      <c r="D78" s="323"/>
      <c r="E78" s="69">
        <v>0</v>
      </c>
      <c r="F78" s="69">
        <v>0</v>
      </c>
      <c r="G78" s="69">
        <v>0</v>
      </c>
      <c r="H78" s="69">
        <v>0</v>
      </c>
      <c r="I78" s="69">
        <v>0</v>
      </c>
      <c r="J78" s="82"/>
      <c r="K78" s="81"/>
    </row>
    <row r="79" spans="2:11" ht="49.5" customHeight="1" x14ac:dyDescent="0.25">
      <c r="B79" s="45" t="s">
        <v>139</v>
      </c>
      <c r="C79" s="323" t="s">
        <v>130</v>
      </c>
      <c r="D79" s="323"/>
      <c r="E79" s="69">
        <v>9</v>
      </c>
      <c r="F79" s="69">
        <v>0</v>
      </c>
      <c r="G79" s="69">
        <v>0</v>
      </c>
      <c r="H79" s="69">
        <v>0</v>
      </c>
      <c r="I79" s="69">
        <v>0</v>
      </c>
      <c r="J79" s="82"/>
      <c r="K79" s="81"/>
    </row>
    <row r="80" spans="2:11" ht="63" customHeight="1" x14ac:dyDescent="0.25">
      <c r="B80" s="45" t="s">
        <v>141</v>
      </c>
      <c r="C80" s="323" t="s">
        <v>97</v>
      </c>
      <c r="D80" s="323"/>
      <c r="E80" s="69">
        <v>20</v>
      </c>
      <c r="F80" s="69">
        <v>0</v>
      </c>
      <c r="G80" s="69">
        <v>0</v>
      </c>
      <c r="H80" s="69">
        <v>0</v>
      </c>
      <c r="I80" s="69">
        <v>0</v>
      </c>
      <c r="J80" s="82"/>
      <c r="K80" s="81"/>
    </row>
    <row r="81" spans="2:13" ht="30" customHeight="1" x14ac:dyDescent="0.25">
      <c r="B81" s="45" t="s">
        <v>142</v>
      </c>
      <c r="C81" s="323" t="s">
        <v>126</v>
      </c>
      <c r="D81" s="323"/>
      <c r="E81" s="69">
        <v>97</v>
      </c>
      <c r="F81" s="69">
        <v>62</v>
      </c>
      <c r="G81" s="69">
        <v>0</v>
      </c>
      <c r="H81" s="69">
        <v>0</v>
      </c>
      <c r="I81" s="69">
        <v>0</v>
      </c>
      <c r="J81" s="82"/>
      <c r="K81" s="81"/>
    </row>
    <row r="82" spans="2:13" ht="48.75" customHeight="1" x14ac:dyDescent="0.25">
      <c r="B82" s="45" t="s">
        <v>143</v>
      </c>
      <c r="C82" s="323" t="s">
        <v>116</v>
      </c>
      <c r="D82" s="323"/>
      <c r="E82" s="69">
        <v>100</v>
      </c>
      <c r="F82" s="69">
        <v>0</v>
      </c>
      <c r="G82" s="69">
        <v>0</v>
      </c>
      <c r="H82" s="69">
        <v>0</v>
      </c>
      <c r="I82" s="69">
        <v>0</v>
      </c>
      <c r="J82" s="82"/>
      <c r="K82" s="81"/>
    </row>
    <row r="83" spans="2:13" ht="67.5" customHeight="1" x14ac:dyDescent="0.25">
      <c r="B83" s="45" t="s">
        <v>140</v>
      </c>
      <c r="C83" s="323" t="s">
        <v>130</v>
      </c>
      <c r="D83" s="323"/>
      <c r="E83" s="69">
        <v>0</v>
      </c>
      <c r="F83" s="69">
        <v>0</v>
      </c>
      <c r="G83" s="69">
        <v>0</v>
      </c>
      <c r="H83" s="69">
        <v>0</v>
      </c>
      <c r="I83" s="69">
        <v>0</v>
      </c>
      <c r="J83" s="82"/>
      <c r="K83" s="81"/>
    </row>
    <row r="84" spans="2:13" ht="80.25" customHeight="1" x14ac:dyDescent="0.25">
      <c r="B84" s="45" t="s">
        <v>256</v>
      </c>
      <c r="C84" s="323" t="s">
        <v>130</v>
      </c>
      <c r="D84" s="323"/>
      <c r="E84" s="69">
        <v>0</v>
      </c>
      <c r="F84" s="69">
        <v>0</v>
      </c>
      <c r="G84" s="69">
        <v>0</v>
      </c>
      <c r="H84" s="69">
        <v>0</v>
      </c>
      <c r="I84" s="69">
        <v>0</v>
      </c>
      <c r="J84" s="82"/>
      <c r="K84" s="81"/>
    </row>
    <row r="85" spans="2:13" x14ac:dyDescent="0.25">
      <c r="B85" s="336" t="s">
        <v>225</v>
      </c>
      <c r="C85" s="336"/>
      <c r="D85" s="336"/>
      <c r="E85" s="69">
        <f>+SUM(E72:E84)</f>
        <v>1529</v>
      </c>
      <c r="F85" s="69">
        <f>+SUM(F72:F84)</f>
        <v>1146</v>
      </c>
      <c r="G85" s="69">
        <f t="shared" ref="G85:I85" si="0">+SUM(G72:G84)</f>
        <v>823</v>
      </c>
      <c r="H85" s="69">
        <f t="shared" si="0"/>
        <v>553</v>
      </c>
      <c r="I85" s="69">
        <f t="shared" si="0"/>
        <v>387</v>
      </c>
      <c r="J85" s="82"/>
      <c r="K85" s="81"/>
    </row>
    <row r="86" spans="2:13" ht="6" customHeight="1" x14ac:dyDescent="0.25">
      <c r="B86" s="79"/>
      <c r="C86" s="82"/>
      <c r="D86" s="82"/>
      <c r="E86" s="48"/>
      <c r="F86" s="48"/>
      <c r="G86" s="48"/>
      <c r="H86" s="48"/>
      <c r="I86" s="82"/>
      <c r="J86" s="82"/>
      <c r="K86" s="81"/>
    </row>
    <row r="87" spans="2:13" ht="262.5" customHeight="1" x14ac:dyDescent="0.25">
      <c r="B87" s="333" t="s">
        <v>264</v>
      </c>
      <c r="C87" s="334"/>
      <c r="D87" s="334"/>
      <c r="E87" s="334"/>
      <c r="F87" s="334"/>
      <c r="G87" s="334"/>
      <c r="H87" s="334"/>
      <c r="I87" s="334"/>
      <c r="J87" s="334"/>
      <c r="K87" s="335"/>
    </row>
    <row r="88" spans="2:13" ht="10.5" customHeight="1" x14ac:dyDescent="0.25">
      <c r="B88" s="47"/>
      <c r="C88" s="48"/>
      <c r="D88" s="48"/>
      <c r="E88" s="48"/>
      <c r="F88" s="48"/>
      <c r="G88" s="48"/>
      <c r="H88" s="48"/>
      <c r="I88" s="48"/>
      <c r="J88" s="48"/>
      <c r="K88" s="49"/>
    </row>
    <row r="89" spans="2:13" ht="25.15" customHeight="1" x14ac:dyDescent="0.25">
      <c r="B89" s="215" t="s">
        <v>25</v>
      </c>
      <c r="C89" s="216"/>
      <c r="D89" s="216"/>
      <c r="E89" s="216"/>
      <c r="F89" s="216"/>
      <c r="G89" s="216"/>
      <c r="H89" s="217"/>
      <c r="I89" s="218" t="s">
        <v>265</v>
      </c>
      <c r="J89" s="219"/>
      <c r="K89" s="220"/>
    </row>
    <row r="90" spans="2:13" ht="32.25" customHeight="1" x14ac:dyDescent="0.25">
      <c r="B90" s="215" t="s">
        <v>17</v>
      </c>
      <c r="C90" s="216"/>
      <c r="D90" s="216"/>
      <c r="E90" s="216"/>
      <c r="F90" s="216"/>
      <c r="G90" s="216"/>
      <c r="H90" s="217"/>
      <c r="I90" s="218" t="s">
        <v>136</v>
      </c>
      <c r="J90" s="219"/>
      <c r="K90" s="220"/>
    </row>
    <row r="91" spans="2:13" ht="19.899999999999999" customHeight="1" x14ac:dyDescent="0.25">
      <c r="B91" s="337"/>
      <c r="C91" s="337"/>
      <c r="D91" s="337"/>
      <c r="E91" s="337"/>
      <c r="F91" s="337"/>
      <c r="G91" s="337"/>
      <c r="H91" s="337"/>
      <c r="I91" s="337"/>
      <c r="J91" s="337"/>
      <c r="K91" s="337"/>
    </row>
    <row r="92" spans="2:13" x14ac:dyDescent="0.25">
      <c r="B92" s="170" t="s">
        <v>30</v>
      </c>
      <c r="C92" s="171"/>
      <c r="D92" s="171"/>
      <c r="E92" s="171"/>
      <c r="F92" s="171"/>
      <c r="G92" s="171"/>
      <c r="H92" s="171"/>
      <c r="I92" s="171"/>
      <c r="J92" s="171"/>
      <c r="K92" s="172"/>
    </row>
    <row r="93" spans="2:13" s="50" customFormat="1" ht="21.6" customHeight="1" x14ac:dyDescent="0.25">
      <c r="B93" s="234" t="s">
        <v>31</v>
      </c>
      <c r="C93" s="236"/>
      <c r="D93" s="236"/>
      <c r="E93" s="236"/>
      <c r="F93" s="236"/>
      <c r="G93" s="236"/>
      <c r="H93" s="236"/>
      <c r="I93" s="236"/>
      <c r="J93" s="236"/>
      <c r="K93" s="235"/>
    </row>
    <row r="94" spans="2:13" ht="30" customHeight="1" x14ac:dyDescent="0.25">
      <c r="B94" s="215" t="s">
        <v>26</v>
      </c>
      <c r="C94" s="217"/>
      <c r="D94" s="240" t="s">
        <v>62</v>
      </c>
      <c r="E94" s="241"/>
      <c r="F94" s="241"/>
      <c r="G94" s="241"/>
      <c r="H94" s="241"/>
      <c r="I94" s="241"/>
      <c r="J94" s="241"/>
      <c r="K94" s="242"/>
      <c r="M94" s="15"/>
    </row>
    <row r="95" spans="2:13" ht="30" customHeight="1" x14ac:dyDescent="0.25">
      <c r="B95" s="230" t="s">
        <v>18</v>
      </c>
      <c r="C95" s="231"/>
      <c r="D95" s="196" t="s">
        <v>19</v>
      </c>
      <c r="E95" s="196"/>
      <c r="F95" s="234" t="s">
        <v>48</v>
      </c>
      <c r="G95" s="236"/>
      <c r="H95" s="235"/>
      <c r="I95" s="234" t="s">
        <v>49</v>
      </c>
      <c r="J95" s="236"/>
      <c r="K95" s="235"/>
    </row>
    <row r="96" spans="2:13" ht="30" customHeight="1" x14ac:dyDescent="0.25">
      <c r="B96" s="232"/>
      <c r="C96" s="233"/>
      <c r="D96" s="234" t="s">
        <v>20</v>
      </c>
      <c r="E96" s="235"/>
      <c r="F96" s="196" t="s">
        <v>29</v>
      </c>
      <c r="G96" s="196"/>
      <c r="H96" s="196"/>
      <c r="I96" s="234" t="s">
        <v>21</v>
      </c>
      <c r="J96" s="236"/>
      <c r="K96" s="235"/>
    </row>
    <row r="97" spans="2:13" ht="19.899999999999999" customHeight="1" x14ac:dyDescent="0.25">
      <c r="B97" s="35"/>
      <c r="C97" s="35"/>
      <c r="D97" s="35"/>
      <c r="E97" s="35"/>
      <c r="F97" s="35"/>
      <c r="G97" s="35"/>
      <c r="H97" s="35"/>
      <c r="I97" s="35"/>
      <c r="J97" s="35"/>
      <c r="K97" s="35"/>
    </row>
    <row r="98" spans="2:13" s="50" customFormat="1" ht="25.9" customHeight="1" x14ac:dyDescent="0.25">
      <c r="B98" s="234" t="s">
        <v>32</v>
      </c>
      <c r="C98" s="236"/>
      <c r="D98" s="236"/>
      <c r="E98" s="236"/>
      <c r="F98" s="236"/>
      <c r="G98" s="236"/>
      <c r="H98" s="236"/>
      <c r="I98" s="236"/>
      <c r="J98" s="236"/>
      <c r="K98" s="235"/>
    </row>
    <row r="99" spans="2:13" ht="30" customHeight="1" x14ac:dyDescent="0.25">
      <c r="B99" s="276" t="s">
        <v>26</v>
      </c>
      <c r="C99" s="276"/>
      <c r="D99" s="338">
        <f>+I29/H16</f>
        <v>0</v>
      </c>
      <c r="E99" s="339"/>
      <c r="F99" s="339"/>
      <c r="G99" s="339"/>
      <c r="H99" s="339"/>
      <c r="I99" s="339"/>
      <c r="J99" s="339"/>
      <c r="K99" s="340"/>
      <c r="L99" s="341"/>
      <c r="M99" s="342"/>
    </row>
    <row r="100" spans="2:13" ht="30" customHeight="1" x14ac:dyDescent="0.25">
      <c r="B100" s="230" t="s">
        <v>18</v>
      </c>
      <c r="C100" s="231"/>
      <c r="D100" s="323" t="s">
        <v>19</v>
      </c>
      <c r="E100" s="323"/>
      <c r="F100" s="248" t="s">
        <v>48</v>
      </c>
      <c r="G100" s="249"/>
      <c r="H100" s="250"/>
      <c r="I100" s="248" t="s">
        <v>49</v>
      </c>
      <c r="J100" s="249"/>
      <c r="K100" s="250"/>
      <c r="L100" s="341"/>
      <c r="M100" s="342"/>
    </row>
    <row r="101" spans="2:13" ht="30" customHeight="1" x14ac:dyDescent="0.25">
      <c r="B101" s="232"/>
      <c r="C101" s="233"/>
      <c r="D101" s="248" t="s">
        <v>20</v>
      </c>
      <c r="E101" s="250"/>
      <c r="F101" s="323" t="s">
        <v>29</v>
      </c>
      <c r="G101" s="323"/>
      <c r="H101" s="323"/>
      <c r="I101" s="248" t="s">
        <v>21</v>
      </c>
      <c r="J101" s="249"/>
      <c r="K101" s="250"/>
      <c r="L101" s="341"/>
      <c r="M101" s="342"/>
    </row>
    <row r="102" spans="2:13" ht="30" customHeight="1" x14ac:dyDescent="0.25">
      <c r="B102" s="230" t="s">
        <v>22</v>
      </c>
      <c r="C102" s="231"/>
      <c r="D102" s="251" t="s">
        <v>50</v>
      </c>
      <c r="E102" s="252"/>
      <c r="F102" s="252"/>
      <c r="G102" s="253"/>
      <c r="H102" s="248" t="s">
        <v>23</v>
      </c>
      <c r="I102" s="249"/>
      <c r="J102" s="249"/>
      <c r="K102" s="250"/>
    </row>
    <row r="103" spans="2:13" ht="30" customHeight="1" x14ac:dyDescent="0.25">
      <c r="B103" s="232"/>
      <c r="C103" s="233"/>
      <c r="D103" s="251" t="s">
        <v>24</v>
      </c>
      <c r="E103" s="252"/>
      <c r="F103" s="252"/>
      <c r="G103" s="253"/>
      <c r="H103" s="251" t="s">
        <v>21</v>
      </c>
      <c r="I103" s="252"/>
      <c r="J103" s="252"/>
      <c r="K103" s="253"/>
      <c r="L103" s="343"/>
      <c r="M103" s="344"/>
    </row>
    <row r="104" spans="2:13" ht="47.25" customHeight="1" x14ac:dyDescent="0.25">
      <c r="B104" s="230" t="s">
        <v>36</v>
      </c>
      <c r="C104" s="231"/>
      <c r="D104" s="251" t="s">
        <v>34</v>
      </c>
      <c r="E104" s="252"/>
      <c r="F104" s="252"/>
      <c r="G104" s="253"/>
      <c r="H104" s="251" t="s">
        <v>35</v>
      </c>
      <c r="I104" s="252"/>
      <c r="J104" s="252"/>
      <c r="K104" s="253"/>
      <c r="L104" s="343"/>
      <c r="M104" s="344"/>
    </row>
    <row r="105" spans="2:13" ht="35.25" customHeight="1" x14ac:dyDescent="0.25">
      <c r="B105" s="232"/>
      <c r="C105" s="233"/>
      <c r="D105" s="218" t="s">
        <v>62</v>
      </c>
      <c r="E105" s="219"/>
      <c r="F105" s="219"/>
      <c r="G105" s="220"/>
      <c r="H105" s="218" t="s">
        <v>62</v>
      </c>
      <c r="I105" s="219"/>
      <c r="J105" s="219"/>
      <c r="K105" s="220"/>
      <c r="L105" s="343"/>
      <c r="M105" s="344"/>
    </row>
    <row r="106" spans="2:13" ht="41.45" customHeight="1" x14ac:dyDescent="0.25"/>
  </sheetData>
  <mergeCells count="150">
    <mergeCell ref="B98:K98"/>
    <mergeCell ref="B99:C99"/>
    <mergeCell ref="D99:K99"/>
    <mergeCell ref="L99:M101"/>
    <mergeCell ref="B100:C101"/>
    <mergeCell ref="D100:E100"/>
    <mergeCell ref="F100:H100"/>
    <mergeCell ref="I100:K100"/>
    <mergeCell ref="L103:M105"/>
    <mergeCell ref="B104:C105"/>
    <mergeCell ref="D104:G104"/>
    <mergeCell ref="H104:K104"/>
    <mergeCell ref="D105:G105"/>
    <mergeCell ref="H105:K105"/>
    <mergeCell ref="D101:E101"/>
    <mergeCell ref="F101:H101"/>
    <mergeCell ref="I101:K101"/>
    <mergeCell ref="B102:C103"/>
    <mergeCell ref="D102:G102"/>
    <mergeCell ref="H102:K102"/>
    <mergeCell ref="D103:G103"/>
    <mergeCell ref="H103:K103"/>
    <mergeCell ref="B91:K91"/>
    <mergeCell ref="B92:K92"/>
    <mergeCell ref="B93:K93"/>
    <mergeCell ref="B94:C94"/>
    <mergeCell ref="D94:K94"/>
    <mergeCell ref="B95:C96"/>
    <mergeCell ref="D95:E95"/>
    <mergeCell ref="F95:H95"/>
    <mergeCell ref="I95:K95"/>
    <mergeCell ref="D96:E96"/>
    <mergeCell ref="F96:H96"/>
    <mergeCell ref="I96:K96"/>
    <mergeCell ref="B85:D85"/>
    <mergeCell ref="B87:K87"/>
    <mergeCell ref="B89:H89"/>
    <mergeCell ref="I89:K89"/>
    <mergeCell ref="B90:H90"/>
    <mergeCell ref="I90:K90"/>
    <mergeCell ref="C79:D79"/>
    <mergeCell ref="C80:D80"/>
    <mergeCell ref="C81:D81"/>
    <mergeCell ref="C82:D82"/>
    <mergeCell ref="C83:D83"/>
    <mergeCell ref="C84:D84"/>
    <mergeCell ref="C73:D73"/>
    <mergeCell ref="C74:D74"/>
    <mergeCell ref="C75:D75"/>
    <mergeCell ref="C76:D76"/>
    <mergeCell ref="C77:D77"/>
    <mergeCell ref="C78:D78"/>
    <mergeCell ref="B67:K67"/>
    <mergeCell ref="B68:K68"/>
    <mergeCell ref="B69:K69"/>
    <mergeCell ref="B70:K70"/>
    <mergeCell ref="C71:D71"/>
    <mergeCell ref="C72:D72"/>
    <mergeCell ref="C63:D63"/>
    <mergeCell ref="E63:F63"/>
    <mergeCell ref="H63:I63"/>
    <mergeCell ref="J63:K63"/>
    <mergeCell ref="B65:K65"/>
    <mergeCell ref="B66:K66"/>
    <mergeCell ref="C61:D61"/>
    <mergeCell ref="E61:F61"/>
    <mergeCell ref="H61:I61"/>
    <mergeCell ref="J61:K61"/>
    <mergeCell ref="C62:D62"/>
    <mergeCell ref="E62:F62"/>
    <mergeCell ref="H62:I62"/>
    <mergeCell ref="J62:K62"/>
    <mergeCell ref="C59:D59"/>
    <mergeCell ref="E59:F59"/>
    <mergeCell ref="H59:I59"/>
    <mergeCell ref="J59:K59"/>
    <mergeCell ref="C60:D60"/>
    <mergeCell ref="E60:F60"/>
    <mergeCell ref="H60:I60"/>
    <mergeCell ref="J60:K60"/>
    <mergeCell ref="C57:D57"/>
    <mergeCell ref="E57:F57"/>
    <mergeCell ref="H57:I57"/>
    <mergeCell ref="J57:K57"/>
    <mergeCell ref="C58:D58"/>
    <mergeCell ref="E58:F58"/>
    <mergeCell ref="H58:I58"/>
    <mergeCell ref="J58:K58"/>
    <mergeCell ref="C55:D55"/>
    <mergeCell ref="E55:F55"/>
    <mergeCell ref="H55:I55"/>
    <mergeCell ref="J55:K55"/>
    <mergeCell ref="C56:D56"/>
    <mergeCell ref="E56:F56"/>
    <mergeCell ref="H56:I56"/>
    <mergeCell ref="J56:K56"/>
    <mergeCell ref="C53:D53"/>
    <mergeCell ref="E53:F53"/>
    <mergeCell ref="H53:I53"/>
    <mergeCell ref="J53:K53"/>
    <mergeCell ref="C54:D54"/>
    <mergeCell ref="E54:F54"/>
    <mergeCell ref="H54:I54"/>
    <mergeCell ref="J54:K54"/>
    <mergeCell ref="C51:D51"/>
    <mergeCell ref="E51:F51"/>
    <mergeCell ref="H51:I51"/>
    <mergeCell ref="J51:K51"/>
    <mergeCell ref="C52:D52"/>
    <mergeCell ref="E52:F52"/>
    <mergeCell ref="H52:I52"/>
    <mergeCell ref="J52:K52"/>
    <mergeCell ref="B31:K31"/>
    <mergeCell ref="B42:K42"/>
    <mergeCell ref="B43:K48"/>
    <mergeCell ref="B49:B50"/>
    <mergeCell ref="C49:D50"/>
    <mergeCell ref="E49:F50"/>
    <mergeCell ref="G49:G50"/>
    <mergeCell ref="H49:K49"/>
    <mergeCell ref="H50:I50"/>
    <mergeCell ref="J50:K50"/>
    <mergeCell ref="I27:K27"/>
    <mergeCell ref="I28:K28"/>
    <mergeCell ref="I29:K29"/>
    <mergeCell ref="B30:K30"/>
    <mergeCell ref="B18:K18"/>
    <mergeCell ref="B19:K19"/>
    <mergeCell ref="I21:K21"/>
    <mergeCell ref="I22:K22"/>
    <mergeCell ref="I23:K23"/>
    <mergeCell ref="I24:K24"/>
    <mergeCell ref="C14:K14"/>
    <mergeCell ref="C15:D15"/>
    <mergeCell ref="F15:G15"/>
    <mergeCell ref="I15:I16"/>
    <mergeCell ref="J15:K16"/>
    <mergeCell ref="C16:D16"/>
    <mergeCell ref="F16:G16"/>
    <mergeCell ref="I25:K25"/>
    <mergeCell ref="I26:K26"/>
    <mergeCell ref="B2:B4"/>
    <mergeCell ref="C2:I4"/>
    <mergeCell ref="B6:K6"/>
    <mergeCell ref="C7:K7"/>
    <mergeCell ref="C8:K8"/>
    <mergeCell ref="C9:K9"/>
    <mergeCell ref="C10:K10"/>
    <mergeCell ref="B12:K12"/>
    <mergeCell ref="C13:K13"/>
  </mergeCells>
  <conditionalFormatting sqref="D102:G102">
    <cfRule type="expression" dxfId="1" priority="1">
      <formula>$D$99=""</formula>
    </cfRule>
    <cfRule type="expression" dxfId="0" priority="2">
      <formula>AND(D$99&gt;=70%,$D$99&lt;80%)</formula>
    </cfRule>
  </conditionalFormatting>
  <dataValidations count="5">
    <dataValidation allowBlank="1" showInputMessage="1" showErrorMessage="1" prompt="La meta es un propósito medible. Es el valor que se espera alcance el respectivo indicador. " sqref="B16"/>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dataValidation allowBlank="1" showInputMessage="1" showErrorMessage="1" prompt="Seleccione una opción" sqref="F17 I15 C15:C16 D17"/>
    <dataValidation type="list" allowBlank="1" showInputMessage="1" showErrorMessage="1" sqref="E15:E16">
      <formula1>"Número, Porcentaje, Pesos "</formula1>
    </dataValidation>
    <dataValidation type="list" allowBlank="1" showInputMessage="1" showErrorMessage="1" sqref="J15:K16">
      <formula1>"Semestre 2 de 2016,Año 2016"</formula1>
    </dataValidation>
  </dataValidations>
  <pageMargins left="0.7" right="0.7" top="0.75" bottom="0.75" header="0.3" footer="0.3"/>
  <pageSetup scale="54" orientation="portrait" r:id="rId1"/>
  <colBreaks count="1" manualBreakCount="1">
    <brk id="11" max="104" man="1"/>
  </col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'C:\Users\Eliana Escobar\Desktop\2. Gestión Curricular\[Indicadores Gestion Curricular a dic 30.xlsx]Listas'!#REF!</xm:f>
          </x14:formula1>
          <xm:sqref>C8:K8 C14:K14 C10:K10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A26"/>
  <sheetViews>
    <sheetView workbookViewId="0">
      <selection activeCell="B31" sqref="B31"/>
    </sheetView>
  </sheetViews>
  <sheetFormatPr baseColWidth="10" defaultRowHeight="15" x14ac:dyDescent="0.25"/>
  <cols>
    <col min="1" max="1" width="52.28515625" customWidth="1"/>
  </cols>
  <sheetData>
    <row r="1" spans="1:1" x14ac:dyDescent="0.25">
      <c r="A1" t="s">
        <v>154</v>
      </c>
    </row>
    <row r="2" spans="1:1" x14ac:dyDescent="0.25">
      <c r="A2" t="s">
        <v>155</v>
      </c>
    </row>
    <row r="3" spans="1:1" x14ac:dyDescent="0.25">
      <c r="A3" t="s">
        <v>156</v>
      </c>
    </row>
    <row r="4" spans="1:1" x14ac:dyDescent="0.25">
      <c r="A4" t="s">
        <v>94</v>
      </c>
    </row>
    <row r="5" spans="1:1" x14ac:dyDescent="0.25">
      <c r="A5" t="s">
        <v>157</v>
      </c>
    </row>
    <row r="6" spans="1:1" x14ac:dyDescent="0.25">
      <c r="A6" t="s">
        <v>51</v>
      </c>
    </row>
    <row r="7" spans="1:1" x14ac:dyDescent="0.25">
      <c r="A7" t="s">
        <v>158</v>
      </c>
    </row>
    <row r="8" spans="1:1" x14ac:dyDescent="0.25">
      <c r="A8" t="s">
        <v>52</v>
      </c>
    </row>
    <row r="9" spans="1:1" x14ac:dyDescent="0.25">
      <c r="A9" t="s">
        <v>53</v>
      </c>
    </row>
    <row r="10" spans="1:1" x14ac:dyDescent="0.25">
      <c r="A10" t="s">
        <v>54</v>
      </c>
    </row>
    <row r="11" spans="1:1" x14ac:dyDescent="0.25">
      <c r="A11" t="s">
        <v>40</v>
      </c>
    </row>
    <row r="12" spans="1:1" x14ac:dyDescent="0.25">
      <c r="A12" t="s">
        <v>159</v>
      </c>
    </row>
    <row r="13" spans="1:1" x14ac:dyDescent="0.25">
      <c r="A13" t="s">
        <v>160</v>
      </c>
    </row>
    <row r="15" spans="1:1" x14ac:dyDescent="0.25">
      <c r="A15" t="s">
        <v>41</v>
      </c>
    </row>
    <row r="16" spans="1:1" x14ac:dyDescent="0.25">
      <c r="A16" t="s">
        <v>38</v>
      </c>
    </row>
    <row r="17" spans="1:1" x14ac:dyDescent="0.25">
      <c r="A17" t="s">
        <v>42</v>
      </c>
    </row>
    <row r="20" spans="1:1" x14ac:dyDescent="0.25">
      <c r="A20" t="s">
        <v>37</v>
      </c>
    </row>
    <row r="21" spans="1:1" x14ac:dyDescent="0.25">
      <c r="A21" t="s">
        <v>39</v>
      </c>
    </row>
    <row r="23" spans="1:1" x14ac:dyDescent="0.25">
      <c r="A23" t="s">
        <v>80</v>
      </c>
    </row>
    <row r="24" spans="1:1" x14ac:dyDescent="0.25">
      <c r="A24" t="s">
        <v>96</v>
      </c>
    </row>
    <row r="25" spans="1:1" x14ac:dyDescent="0.25">
      <c r="A25" t="s">
        <v>161</v>
      </c>
    </row>
    <row r="26" spans="1:1" x14ac:dyDescent="0.25">
      <c r="A26" t="s">
        <v>162</v>
      </c>
    </row>
  </sheetData>
  <sortState ref="A1:A19">
    <sortCondition ref="A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6</vt:i4>
      </vt:variant>
    </vt:vector>
  </HeadingPairs>
  <TitlesOfParts>
    <vt:vector size="11" baseType="lpstr">
      <vt:lpstr>Ficha 1 SEMESTRAL</vt:lpstr>
      <vt:lpstr>Ficha 2 SEMESTRAL</vt:lpstr>
      <vt:lpstr>Ficha 3 SEMESTRAL</vt:lpstr>
      <vt:lpstr>Ficha 4</vt:lpstr>
      <vt:lpstr>Listas</vt:lpstr>
      <vt:lpstr>'Ficha 1 SEMESTRAL'!Área_de_impresión</vt:lpstr>
      <vt:lpstr>'Ficha 2 SEMESTRAL'!Área_de_impresión</vt:lpstr>
      <vt:lpstr>'Ficha 3 SEMESTRAL'!Área_de_impresión</vt:lpstr>
      <vt:lpstr>'Ficha 4'!Área_de_impresión</vt:lpstr>
      <vt:lpstr>'Ficha 1 SEMESTRAL'!Títulos_a_imprimir</vt:lpstr>
      <vt:lpstr>'Ficha 2 SEMESTRAL'!Títulos_a_imprimir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Eliana Escobar</cp:lastModifiedBy>
  <cp:lastPrinted>2019-07-10T16:08:52Z</cp:lastPrinted>
  <dcterms:created xsi:type="dcterms:W3CDTF">2014-05-19T19:39:35Z</dcterms:created>
  <dcterms:modified xsi:type="dcterms:W3CDTF">2022-01-30T20:53:31Z</dcterms:modified>
</cp:coreProperties>
</file>